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ocuments\_Classes\CAUT\"/>
    </mc:Choice>
  </mc:AlternateContent>
  <bookViews>
    <workbookView xWindow="5340" yWindow="135" windowWidth="15480" windowHeight="11640" activeTab="1"/>
  </bookViews>
  <sheets>
    <sheet name="Instructions" sheetId="10" r:id="rId1"/>
    <sheet name="2018-19" sheetId="18" r:id="rId2"/>
    <sheet name="2019-20" sheetId="19" r:id="rId3"/>
  </sheets>
  <definedNames>
    <definedName name="_xlnm._FilterDatabase" localSheetId="1" hidden="1">'2018-19'!$K$6:$O$66</definedName>
    <definedName name="_xlnm._FilterDatabase" localSheetId="2" hidden="1">'2019-20'!$K$7:$O$66</definedName>
  </definedNames>
  <calcPr calcId="152511"/>
</workbook>
</file>

<file path=xl/calcChain.xml><?xml version="1.0" encoding="utf-8"?>
<calcChain xmlns="http://schemas.openxmlformats.org/spreadsheetml/2006/main">
  <c r="I33" i="19" l="1"/>
  <c r="I69" i="19"/>
  <c r="L33" i="19"/>
  <c r="I32" i="19"/>
  <c r="L32" i="19"/>
  <c r="I31" i="19"/>
  <c r="L31" i="19"/>
  <c r="I30" i="19"/>
  <c r="L30" i="19"/>
  <c r="I29" i="19"/>
  <c r="L29" i="19"/>
  <c r="I28" i="19"/>
  <c r="L28" i="19"/>
  <c r="I27" i="19"/>
  <c r="L27" i="19"/>
  <c r="I26" i="19"/>
  <c r="L26" i="19"/>
  <c r="I25" i="19"/>
  <c r="L25" i="19"/>
  <c r="I24" i="19"/>
  <c r="L24" i="19"/>
  <c r="I23" i="19"/>
  <c r="L23" i="19"/>
  <c r="I22" i="19"/>
  <c r="L22" i="19"/>
  <c r="I21" i="19"/>
  <c r="L21" i="19"/>
  <c r="I20" i="19"/>
  <c r="L20" i="19"/>
  <c r="I19" i="19"/>
  <c r="L19" i="19"/>
  <c r="I18" i="19"/>
  <c r="L18" i="19"/>
  <c r="I17" i="19"/>
  <c r="L17" i="19"/>
  <c r="I16" i="19"/>
  <c r="L16" i="19"/>
  <c r="L15" i="19"/>
  <c r="I15" i="19"/>
  <c r="L14" i="19"/>
  <c r="I14" i="19"/>
  <c r="L13" i="19"/>
  <c r="I13" i="19"/>
  <c r="L12" i="19"/>
  <c r="I12" i="19"/>
  <c r="L11" i="19"/>
  <c r="I11" i="19"/>
  <c r="L10" i="19"/>
  <c r="I10" i="19"/>
  <c r="L9" i="19"/>
  <c r="I9" i="19"/>
  <c r="L8" i="19"/>
  <c r="I8" i="19"/>
  <c r="L7" i="19"/>
  <c r="I7" i="19"/>
  <c r="L6" i="19"/>
  <c r="I6" i="19"/>
  <c r="I13" i="18"/>
  <c r="D171" i="19" l="1"/>
  <c r="I32" i="18" l="1"/>
  <c r="L18" i="18" l="1"/>
  <c r="I31" i="18"/>
  <c r="I30" i="18"/>
  <c r="I29" i="18"/>
  <c r="I69" i="18" l="1"/>
  <c r="L19" i="18" l="1"/>
  <c r="L7" i="18"/>
  <c r="L8" i="18"/>
  <c r="L9" i="18"/>
  <c r="L10" i="18"/>
  <c r="L11" i="18"/>
  <c r="L12" i="18"/>
  <c r="L13" i="18"/>
  <c r="L14" i="18"/>
  <c r="L15" i="18"/>
  <c r="L16" i="18"/>
  <c r="L17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6" i="18"/>
  <c r="I28" i="18" l="1"/>
  <c r="I27" i="18" l="1"/>
  <c r="I26" i="18" l="1"/>
  <c r="I20" i="18" l="1"/>
  <c r="D171" i="18" l="1"/>
  <c r="I25" i="18" l="1"/>
  <c r="I24" i="18"/>
  <c r="I23" i="18"/>
  <c r="I22" i="18"/>
  <c r="I21" i="18"/>
  <c r="I19" i="18"/>
  <c r="I18" i="18"/>
  <c r="I17" i="18"/>
  <c r="I16" i="18"/>
  <c r="I15" i="18"/>
  <c r="I14" i="18"/>
  <c r="I12" i="18"/>
  <c r="I11" i="18"/>
  <c r="I10" i="18"/>
  <c r="I9" i="18"/>
  <c r="I8" i="18"/>
  <c r="I7" i="18"/>
  <c r="I6" i="18"/>
  <c r="N68" i="19"/>
  <c r="N72" i="19" s="1"/>
  <c r="L68" i="19"/>
  <c r="I68" i="19"/>
  <c r="I72" i="19" s="1"/>
  <c r="L68" i="18"/>
  <c r="N68" i="18"/>
  <c r="N72" i="18" s="1"/>
  <c r="I68" i="18" l="1"/>
  <c r="I72" i="18" s="1"/>
</calcChain>
</file>

<file path=xl/sharedStrings.xml><?xml version="1.0" encoding="utf-8"?>
<sst xmlns="http://schemas.openxmlformats.org/spreadsheetml/2006/main" count="268" uniqueCount="142">
  <si>
    <t>DATE</t>
  </si>
  <si>
    <t>D</t>
  </si>
  <si>
    <t>C</t>
  </si>
  <si>
    <t>B</t>
  </si>
  <si>
    <t>A</t>
  </si>
  <si>
    <t>F</t>
  </si>
  <si>
    <t>E</t>
  </si>
  <si>
    <t>G</t>
  </si>
  <si>
    <t>Cantabile</t>
  </si>
  <si>
    <t>Notes</t>
  </si>
  <si>
    <t>VENDOR</t>
  </si>
  <si>
    <t>PARTS</t>
  </si>
  <si>
    <t>COST</t>
  </si>
  <si>
    <t>INVOICE #</t>
  </si>
  <si>
    <t>Jansen</t>
  </si>
  <si>
    <t>Ronsen</t>
  </si>
  <si>
    <t>Mapes</t>
  </si>
  <si>
    <t>Schaff</t>
  </si>
  <si>
    <t>Grainger</t>
  </si>
  <si>
    <t>Total</t>
  </si>
  <si>
    <t>Vendor</t>
  </si>
  <si>
    <t>Summary by vendor</t>
  </si>
  <si>
    <t xml:space="preserve">Column </t>
  </si>
  <si>
    <t>Item</t>
  </si>
  <si>
    <t>Description</t>
  </si>
  <si>
    <t>1.</t>
  </si>
  <si>
    <t>2.</t>
  </si>
  <si>
    <t>4.</t>
  </si>
  <si>
    <t>Filtering data</t>
  </si>
  <si>
    <t>Use this column to add any other appropriate memos.</t>
  </si>
  <si>
    <t>To add a row in the middle of the table:</t>
  </si>
  <si>
    <t>To add a row at the bottom of the table:</t>
  </si>
  <si>
    <t xml:space="preserve">Date </t>
  </si>
  <si>
    <t>Cost</t>
  </si>
  <si>
    <t>Invoice</t>
  </si>
  <si>
    <t>Summaries</t>
  </si>
  <si>
    <t>Adding rows for new expenses</t>
  </si>
  <si>
    <r>
      <t xml:space="preserve">- </t>
    </r>
    <r>
      <rPr>
        <b/>
        <sz val="10"/>
        <rFont val="Arial"/>
        <family val="2"/>
      </rPr>
      <t>For example</t>
    </r>
    <r>
      <rPr>
        <sz val="10"/>
        <rFont val="Arial"/>
        <family val="2"/>
      </rPr>
      <t>: If you only want to see transactions with 2 specific vendors you can do the following:</t>
    </r>
  </si>
  <si>
    <t>Guidelines for each column:</t>
  </si>
  <si>
    <t>- Click on a cell below where you want the new row to appear.</t>
  </si>
  <si>
    <t>- Right click the mouse and drag the curser over the "Insert" option.</t>
  </si>
  <si>
    <t>- Select "Table Rows Above".</t>
  </si>
  <si>
    <t>- You can filter the data to focus on a smaller subset without deleting any rows. This is done  by clicking on the dropdown arrow in any cell on row 6 and making your selection.</t>
  </si>
  <si>
    <t>- To undo the filter, go back to the same dropdown arrow originally selected and deselect "(Select All)" and then check "(Select All)" again; this clears out any previous changes.</t>
  </si>
  <si>
    <t>To be filled in after incurring new expense.</t>
  </si>
  <si>
    <t>To be filled in when receive invoice.</t>
  </si>
  <si>
    <t>- Go to the last cell of the last row in the table (before the Totals row) and click "Tab" on the keyboard.</t>
  </si>
  <si>
    <t>Renner</t>
  </si>
  <si>
    <t>-Select the dropdown arrow in column B (Vendor); deselect the first item "(Select All)"; select the vendors you want to see; click "OK".</t>
  </si>
  <si>
    <t>AC Pianocraft</t>
  </si>
  <si>
    <t>Quality Moving</t>
  </si>
  <si>
    <t>Hidrau</t>
  </si>
  <si>
    <t>Amazon</t>
  </si>
  <si>
    <t>Bates Bros</t>
  </si>
  <si>
    <t>tuning assistance</t>
  </si>
  <si>
    <t>MSC</t>
  </si>
  <si>
    <t>Piano Forte Supply</t>
  </si>
  <si>
    <t>Mario Igrec</t>
  </si>
  <si>
    <t>Budget</t>
  </si>
  <si>
    <t>Left in budget</t>
  </si>
  <si>
    <t>supplies</t>
  </si>
  <si>
    <t>INV-59</t>
  </si>
  <si>
    <t>INV-60</t>
  </si>
  <si>
    <t>b/o parallel pliers</t>
  </si>
  <si>
    <t>VS Pro Felt</t>
  </si>
  <si>
    <t>valve respirator</t>
  </si>
  <si>
    <t>cheese cloth, etc</t>
  </si>
  <si>
    <t>rags, ext cords</t>
  </si>
  <si>
    <t>prolube, profelt</t>
  </si>
  <si>
    <t>Piano reserve fund</t>
  </si>
  <si>
    <t>INV-61</t>
  </si>
  <si>
    <t>Home Depot</t>
  </si>
  <si>
    <t>1028317-000</t>
  </si>
  <si>
    <t>meal</t>
  </si>
  <si>
    <t>Kunis</t>
  </si>
  <si>
    <t>iTunes</t>
  </si>
  <si>
    <t>credit</t>
  </si>
  <si>
    <t>invoice resent. drill bit sets</t>
  </si>
  <si>
    <t>rebuilding</t>
  </si>
  <si>
    <t>15 and 6 ft ext cords. Power cords.</t>
  </si>
  <si>
    <t>Dampp Chaser systems</t>
  </si>
  <si>
    <t>piano</t>
  </si>
  <si>
    <t>hardware</t>
  </si>
  <si>
    <t>Summary by category</t>
  </si>
  <si>
    <t>software</t>
  </si>
  <si>
    <t>?</t>
  </si>
  <si>
    <t>Total Cost column</t>
  </si>
  <si>
    <t>pianobenches</t>
  </si>
  <si>
    <t>PianoMoving</t>
  </si>
  <si>
    <t>pianomoving</t>
  </si>
  <si>
    <t>PianoParts</t>
  </si>
  <si>
    <t>training</t>
  </si>
  <si>
    <t>Hotel</t>
  </si>
  <si>
    <t>Airfare</t>
  </si>
  <si>
    <t>Conference</t>
  </si>
  <si>
    <t>c.</t>
  </si>
  <si>
    <t>payroll</t>
  </si>
  <si>
    <t>Hellerbass</t>
  </si>
  <si>
    <t>Orig Cost</t>
  </si>
  <si>
    <t>Bold=reconciled</t>
  </si>
  <si>
    <t>equipment</t>
  </si>
  <si>
    <t>2 sets GCS-1 grand capstans</t>
  </si>
  <si>
    <t>br pins, str braid, coil lifter</t>
  </si>
  <si>
    <t>6 hygrometers</t>
  </si>
  <si>
    <t>Piano Shop Expense Tracking</t>
  </si>
  <si>
    <t>Instructions</t>
  </si>
  <si>
    <t>Sean</t>
  </si>
  <si>
    <t>for returned bag</t>
  </si>
  <si>
    <t>1025000-000</t>
  </si>
  <si>
    <t>C66673000</t>
  </si>
  <si>
    <t>Lori</t>
  </si>
  <si>
    <t>1027800-000</t>
  </si>
  <si>
    <t>incl credit for return</t>
  </si>
  <si>
    <t>7/11 6 pnos for refinishing</t>
  </si>
  <si>
    <t>SS L 227000, SS B 189000</t>
  </si>
  <si>
    <t>SS O 589000, SSB 589500</t>
  </si>
  <si>
    <t>R. Lambert SS L 525000</t>
  </si>
  <si>
    <t>Yamaha P22</t>
  </si>
  <si>
    <t>Steinway B 606000</t>
  </si>
  <si>
    <t>SS D consignment sale</t>
  </si>
  <si>
    <t>small supplies</t>
  </si>
  <si>
    <t>order 1359680000</t>
  </si>
  <si>
    <t>121700 8/13/19</t>
  </si>
  <si>
    <t>Tina</t>
  </si>
  <si>
    <t xml:space="preserve">Summer 2019 </t>
  </si>
  <si>
    <t>FHP</t>
  </si>
  <si>
    <t>Steinway</t>
  </si>
  <si>
    <t>H. Bessin SS D 537000</t>
  </si>
  <si>
    <t>Pianotek</t>
  </si>
  <si>
    <t>Piano capital fund</t>
  </si>
  <si>
    <t>PianoMaint20180731 wrenches</t>
  </si>
  <si>
    <t>SS L 525000 from Randy Lambert</t>
  </si>
  <si>
    <t>Adjustment for Bessin D expensed from maint. acct.</t>
  </si>
  <si>
    <t>CATEGORY</t>
  </si>
  <si>
    <t>Categry</t>
  </si>
  <si>
    <t>Originally expected expense.</t>
  </si>
  <si>
    <t>H-L</t>
  </si>
  <si>
    <t>The first summary provides totals by vendor. If new vendors are added, type them in column H spelled exactly the same as in column B.</t>
  </si>
  <si>
    <t>The second summary provides totals by expense category. If new categories are added, type them in column K spelled exactly the same as in column B.</t>
  </si>
  <si>
    <t>N-O</t>
  </si>
  <si>
    <t>Capital fund</t>
  </si>
  <si>
    <t>To be filled in after incurring new capital expense such as purchasing a new piano.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</si>
</sst>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14" fontId="0" fillId="0" borderId="0" xfId="0" applyNumberFormat="1" applyAlignment="1">
      <alignment horizontal="center"/>
    </xf>
    <xf numFmtId="44" fontId="0" fillId="0" borderId="0" xfId="1" applyFont="1"/>
    <xf numFmtId="0" fontId="1" fillId="0" borderId="0" xfId="0" applyFont="1"/>
    <xf numFmtId="44" fontId="1" fillId="0" borderId="0" xfId="0" applyNumberFormat="1" applyFont="1"/>
    <xf numFmtId="14" fontId="4" fillId="0" borderId="0" xfId="0" applyNumberFormat="1" applyFont="1" applyAlignment="1">
      <alignment horizontal="left"/>
    </xf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" fillId="2" borderId="0" xfId="0" quotePrefix="1" applyFont="1" applyFill="1"/>
    <xf numFmtId="0" fontId="4" fillId="2" borderId="0" xfId="0" quotePrefix="1" applyFont="1" applyFill="1"/>
    <xf numFmtId="0" fontId="0" fillId="0" borderId="0" xfId="0" applyFont="1"/>
    <xf numFmtId="8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1" applyNumberFormat="1" applyFont="1"/>
    <xf numFmtId="4" fontId="0" fillId="0" borderId="0" xfId="0" applyNumberFormat="1" applyFont="1"/>
    <xf numFmtId="0" fontId="0" fillId="2" borderId="0" xfId="0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44" fontId="0" fillId="0" borderId="0" xfId="0" applyNumberFormat="1"/>
    <xf numFmtId="44" fontId="4" fillId="0" borderId="0" xfId="0" applyNumberFormat="1" applyFont="1"/>
    <xf numFmtId="44" fontId="7" fillId="0" borderId="0" xfId="0" applyNumberFormat="1" applyFont="1"/>
    <xf numFmtId="4" fontId="1" fillId="0" borderId="0" xfId="1" applyNumberFormat="1" applyFont="1"/>
    <xf numFmtId="4" fontId="4" fillId="0" borderId="0" xfId="1" applyNumberFormat="1" applyFont="1"/>
    <xf numFmtId="44" fontId="5" fillId="0" borderId="0" xfId="0" applyNumberFormat="1" applyFont="1" applyAlignment="1">
      <alignment horizontal="center"/>
    </xf>
    <xf numFmtId="44" fontId="0" fillId="0" borderId="0" xfId="1" applyNumberFormat="1" applyFont="1"/>
    <xf numFmtId="44" fontId="1" fillId="0" borderId="0" xfId="1" applyNumberFormat="1" applyFont="1"/>
    <xf numFmtId="44" fontId="4" fillId="0" borderId="0" xfId="1" applyNumberFormat="1" applyFont="1"/>
    <xf numFmtId="44" fontId="1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44" fontId="0" fillId="0" borderId="0" xfId="0" applyNumberFormat="1" applyAlignment="1">
      <alignment horizontal="center"/>
    </xf>
    <xf numFmtId="164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0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le392367" displayName="Table392367" ref="A4:G171" totalsRowCount="1">
  <autoFilter ref="A4:G170"/>
  <sortState ref="A5:J169">
    <sortCondition ref="A4:A169"/>
  </sortState>
  <tableColumns count="7">
    <tableColumn id="1" name="DATE" dataDxfId="19" totalsRowDxfId="4"/>
    <tableColumn id="2" name="VENDOR" dataDxfId="18" totalsRowDxfId="3"/>
    <tableColumn id="3" name="CATEGORY"/>
    <tableColumn id="4" name="COST" totalsRowFunction="custom" dataDxfId="17" totalsRowDxfId="2" dataCellStyle="Currency">
      <totalsRowFormula>SUM(Table392367[COST])</totalsRowFormula>
    </tableColumn>
    <tableColumn id="10" name="Orig Cost" dataDxfId="16" totalsRowDxfId="1" dataCellStyle="Currency"/>
    <tableColumn id="6" name="INVOICE #" dataDxfId="15" totalsRowDxfId="0"/>
    <tableColumn id="8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3923678" displayName="Table3923678" ref="A4:G171" totalsRowCount="1">
  <autoFilter ref="A4:G170"/>
  <sortState ref="A5:J169">
    <sortCondition ref="A4:A169"/>
  </sortState>
  <tableColumns count="7">
    <tableColumn id="1" name="DATE" dataDxfId="14" totalsRowDxfId="13"/>
    <tableColumn id="2" name="VENDOR" dataDxfId="12" totalsRowDxfId="11"/>
    <tableColumn id="3" name="PARTS"/>
    <tableColumn id="4" name="COST" totalsRowFunction="custom" dataDxfId="10" totalsRowDxfId="9" dataCellStyle="Currency">
      <totalsRowFormula>SUM(Table3923678[COST])</totalsRowFormula>
    </tableColumn>
    <tableColumn id="10" name="Orig Cost" dataDxfId="8" totalsRowDxfId="7" dataCellStyle="Currency"/>
    <tableColumn id="6" name="INVOICE #" dataDxfId="6" totalsRowDxfId="5"/>
    <tableColumn id="8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B2" sqref="B2"/>
    </sheetView>
  </sheetViews>
  <sheetFormatPr defaultRowHeight="12.75" x14ac:dyDescent="0.2"/>
  <cols>
    <col min="1" max="1" width="2.7109375" style="2" customWidth="1"/>
    <col min="2" max="2" width="9.28515625" style="2" customWidth="1"/>
    <col min="3" max="3" width="17.42578125" style="2" bestFit="1" customWidth="1"/>
    <col min="4" max="16384" width="9.140625" style="2"/>
  </cols>
  <sheetData>
    <row r="1" spans="1:4" ht="15.75" x14ac:dyDescent="0.25">
      <c r="A1" s="11" t="s">
        <v>104</v>
      </c>
    </row>
    <row r="3" spans="1:4" ht="15" x14ac:dyDescent="0.25">
      <c r="A3" s="10" t="s">
        <v>105</v>
      </c>
    </row>
    <row r="4" spans="1:4" ht="15" x14ac:dyDescent="0.25">
      <c r="A4" s="10"/>
    </row>
    <row r="5" spans="1:4" x14ac:dyDescent="0.2">
      <c r="A5" s="13" t="s">
        <v>25</v>
      </c>
      <c r="B5" s="12" t="s">
        <v>38</v>
      </c>
    </row>
    <row r="6" spans="1:4" ht="6" customHeight="1" x14ac:dyDescent="0.2">
      <c r="A6" s="13"/>
      <c r="B6" s="12"/>
    </row>
    <row r="7" spans="1:4" x14ac:dyDescent="0.2">
      <c r="B7" s="9" t="s">
        <v>22</v>
      </c>
      <c r="C7" s="9" t="s">
        <v>23</v>
      </c>
      <c r="D7" s="9" t="s">
        <v>24</v>
      </c>
    </row>
    <row r="8" spans="1:4" x14ac:dyDescent="0.2">
      <c r="B8" s="12" t="s">
        <v>4</v>
      </c>
      <c r="C8" s="12" t="s">
        <v>32</v>
      </c>
      <c r="D8" s="12" t="s">
        <v>44</v>
      </c>
    </row>
    <row r="9" spans="1:4" x14ac:dyDescent="0.2">
      <c r="B9" s="12" t="s">
        <v>3</v>
      </c>
      <c r="C9" s="12" t="s">
        <v>20</v>
      </c>
      <c r="D9" s="12" t="s">
        <v>44</v>
      </c>
    </row>
    <row r="10" spans="1:4" x14ac:dyDescent="0.2">
      <c r="B10" s="12" t="s">
        <v>2</v>
      </c>
      <c r="C10" s="12" t="s">
        <v>134</v>
      </c>
      <c r="D10" s="12" t="s">
        <v>44</v>
      </c>
    </row>
    <row r="11" spans="1:4" x14ac:dyDescent="0.2">
      <c r="B11" s="12" t="s">
        <v>1</v>
      </c>
      <c r="C11" s="12" t="s">
        <v>33</v>
      </c>
      <c r="D11" s="12" t="s">
        <v>44</v>
      </c>
    </row>
    <row r="12" spans="1:4" x14ac:dyDescent="0.2">
      <c r="B12" s="12" t="s">
        <v>6</v>
      </c>
      <c r="C12" s="12" t="s">
        <v>98</v>
      </c>
      <c r="D12" s="12" t="s">
        <v>135</v>
      </c>
    </row>
    <row r="13" spans="1:4" x14ac:dyDescent="0.2">
      <c r="B13" s="12" t="s">
        <v>5</v>
      </c>
      <c r="C13" s="12" t="s">
        <v>34</v>
      </c>
      <c r="D13" s="12" t="s">
        <v>45</v>
      </c>
    </row>
    <row r="14" spans="1:4" x14ac:dyDescent="0.2">
      <c r="B14" s="12" t="s">
        <v>7</v>
      </c>
      <c r="C14" s="12" t="s">
        <v>9</v>
      </c>
      <c r="D14" s="12" t="s">
        <v>29</v>
      </c>
    </row>
    <row r="15" spans="1:4" x14ac:dyDescent="0.2">
      <c r="B15" s="12" t="s">
        <v>136</v>
      </c>
      <c r="C15" s="12" t="s">
        <v>35</v>
      </c>
      <c r="D15" s="12" t="s">
        <v>137</v>
      </c>
    </row>
    <row r="16" spans="1:4" x14ac:dyDescent="0.2">
      <c r="D16" s="12" t="s">
        <v>138</v>
      </c>
    </row>
    <row r="17" spans="1:4" x14ac:dyDescent="0.2">
      <c r="B17" s="12" t="s">
        <v>139</v>
      </c>
      <c r="C17" s="12" t="s">
        <v>140</v>
      </c>
      <c r="D17" s="12" t="s">
        <v>141</v>
      </c>
    </row>
    <row r="18" spans="1:4" x14ac:dyDescent="0.2">
      <c r="A18" s="13" t="s">
        <v>26</v>
      </c>
      <c r="B18" s="12" t="s">
        <v>36</v>
      </c>
    </row>
    <row r="19" spans="1:4" ht="3" customHeight="1" x14ac:dyDescent="0.2">
      <c r="A19" s="13"/>
      <c r="B19" s="12"/>
    </row>
    <row r="20" spans="1:4" x14ac:dyDescent="0.2">
      <c r="B20" s="9" t="s">
        <v>31</v>
      </c>
    </row>
    <row r="21" spans="1:4" x14ac:dyDescent="0.2">
      <c r="B21" s="13" t="s">
        <v>46</v>
      </c>
    </row>
    <row r="22" spans="1:4" ht="6" customHeight="1" x14ac:dyDescent="0.2"/>
    <row r="23" spans="1:4" x14ac:dyDescent="0.2">
      <c r="B23" s="14" t="s">
        <v>30</v>
      </c>
    </row>
    <row r="24" spans="1:4" x14ac:dyDescent="0.2">
      <c r="B24" s="13" t="s">
        <v>39</v>
      </c>
    </row>
    <row r="25" spans="1:4" x14ac:dyDescent="0.2">
      <c r="B25" s="13" t="s">
        <v>40</v>
      </c>
    </row>
    <row r="26" spans="1:4" x14ac:dyDescent="0.2">
      <c r="B26" s="13" t="s">
        <v>41</v>
      </c>
    </row>
    <row r="27" spans="1:4" x14ac:dyDescent="0.2">
      <c r="B27" s="13"/>
    </row>
    <row r="28" spans="1:4" x14ac:dyDescent="0.2">
      <c r="A28" s="13" t="s">
        <v>27</v>
      </c>
      <c r="B28" s="12" t="s">
        <v>28</v>
      </c>
    </row>
    <row r="29" spans="1:4" x14ac:dyDescent="0.2">
      <c r="B29" s="13" t="s">
        <v>42</v>
      </c>
    </row>
    <row r="30" spans="1:4" ht="3" customHeight="1" x14ac:dyDescent="0.2">
      <c r="B30" s="13"/>
    </row>
    <row r="31" spans="1:4" x14ac:dyDescent="0.2">
      <c r="B31" s="13" t="s">
        <v>37</v>
      </c>
    </row>
    <row r="32" spans="1:4" ht="8.25" customHeight="1" x14ac:dyDescent="0.2">
      <c r="B32" s="13"/>
    </row>
    <row r="33" spans="2:3" x14ac:dyDescent="0.2">
      <c r="C33" s="13" t="s">
        <v>48</v>
      </c>
    </row>
    <row r="34" spans="2:3" ht="6.75" customHeight="1" x14ac:dyDescent="0.2">
      <c r="C34" s="13"/>
    </row>
    <row r="35" spans="2:3" x14ac:dyDescent="0.2">
      <c r="B35" s="13" t="s">
        <v>43</v>
      </c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" style="4" customWidth="1"/>
    <col min="2" max="2" width="25.140625" customWidth="1"/>
    <col min="3" max="3" width="20.85546875" bestFit="1" customWidth="1"/>
    <col min="4" max="4" width="12.28515625" style="19" bestFit="1" customWidth="1"/>
    <col min="5" max="5" width="12.28515625" style="19" customWidth="1"/>
    <col min="6" max="6" width="12.28515625" style="23" customWidth="1"/>
    <col min="7" max="7" width="37.5703125" customWidth="1"/>
    <col min="8" max="8" width="18.5703125" bestFit="1" customWidth="1"/>
    <col min="9" max="9" width="14" style="25" bestFit="1" customWidth="1"/>
    <col min="10" max="10" width="3" customWidth="1"/>
    <col min="11" max="11" width="21.28515625" style="25" customWidth="1"/>
    <col min="12" max="12" width="13.140625" customWidth="1"/>
    <col min="13" max="13" width="3.42578125" customWidth="1"/>
    <col min="14" max="14" width="17" customWidth="1"/>
  </cols>
  <sheetData>
    <row r="1" spans="1:15" x14ac:dyDescent="0.2">
      <c r="A1" s="8"/>
    </row>
    <row r="2" spans="1:15" x14ac:dyDescent="0.2">
      <c r="D2" s="28" t="s">
        <v>99</v>
      </c>
    </row>
    <row r="4" spans="1:15" ht="15" x14ac:dyDescent="0.35">
      <c r="A4" s="4" t="s">
        <v>0</v>
      </c>
      <c r="B4" t="s">
        <v>10</v>
      </c>
      <c r="C4" s="6" t="s">
        <v>133</v>
      </c>
      <c r="D4" s="28" t="s">
        <v>12</v>
      </c>
      <c r="E4" s="28" t="s">
        <v>98</v>
      </c>
      <c r="F4" s="23" t="s">
        <v>13</v>
      </c>
      <c r="G4" s="3" t="s">
        <v>9</v>
      </c>
      <c r="H4" s="41" t="s">
        <v>21</v>
      </c>
      <c r="I4" s="41"/>
      <c r="K4" s="41" t="s">
        <v>83</v>
      </c>
      <c r="L4" s="41"/>
      <c r="N4" s="27" t="s">
        <v>69</v>
      </c>
    </row>
    <row r="5" spans="1:15" x14ac:dyDescent="0.2">
      <c r="B5" s="15"/>
      <c r="D5" s="29"/>
      <c r="G5" s="3"/>
      <c r="H5" s="24"/>
      <c r="I5" s="30"/>
      <c r="N5" s="25"/>
    </row>
    <row r="6" spans="1:15" x14ac:dyDescent="0.2">
      <c r="A6" s="4">
        <v>43278</v>
      </c>
      <c r="B6" s="15" t="s">
        <v>55</v>
      </c>
      <c r="C6" t="s">
        <v>60</v>
      </c>
      <c r="D6" s="29">
        <v>265.43</v>
      </c>
      <c r="E6" s="28">
        <v>265.43</v>
      </c>
      <c r="F6" s="23" t="s">
        <v>109</v>
      </c>
      <c r="G6" s="6" t="s">
        <v>66</v>
      </c>
      <c r="H6" t="s">
        <v>106</v>
      </c>
      <c r="I6" s="31">
        <f>SUMIF(B:B,H6,D:D)</f>
        <v>1500</v>
      </c>
      <c r="K6" s="25" t="s">
        <v>76</v>
      </c>
      <c r="L6" s="5">
        <f>SUMIF(C:C,K6,D:D)</f>
        <v>0</v>
      </c>
      <c r="N6" s="26">
        <v>36000</v>
      </c>
      <c r="O6" s="6" t="s">
        <v>116</v>
      </c>
    </row>
    <row r="7" spans="1:15" x14ac:dyDescent="0.2">
      <c r="A7" s="4">
        <v>43282</v>
      </c>
      <c r="B7" s="15" t="s">
        <v>56</v>
      </c>
      <c r="C7" t="s">
        <v>60</v>
      </c>
      <c r="D7" s="29">
        <v>1623</v>
      </c>
      <c r="E7" s="28">
        <v>1623</v>
      </c>
      <c r="F7" s="23">
        <v>271000</v>
      </c>
      <c r="G7" s="6"/>
      <c r="H7" t="s">
        <v>8</v>
      </c>
      <c r="I7" s="31">
        <f>SUMIF(B:B,H7,D:D)</f>
        <v>0</v>
      </c>
      <c r="K7" s="25" t="s">
        <v>80</v>
      </c>
      <c r="L7" s="5">
        <f>SUMIF(C:C,K7,D:D)</f>
        <v>9441.57</v>
      </c>
      <c r="N7" s="26">
        <v>50000</v>
      </c>
      <c r="O7" s="6" t="s">
        <v>127</v>
      </c>
    </row>
    <row r="8" spans="1:15" x14ac:dyDescent="0.2">
      <c r="A8" s="4">
        <v>43283</v>
      </c>
      <c r="B8" t="s">
        <v>128</v>
      </c>
      <c r="C8" t="s">
        <v>60</v>
      </c>
      <c r="D8" s="29">
        <v>60.52</v>
      </c>
      <c r="E8" s="28">
        <v>60.52</v>
      </c>
      <c r="F8" s="23">
        <v>111000</v>
      </c>
      <c r="G8" s="6" t="s">
        <v>64</v>
      </c>
      <c r="H8" t="s">
        <v>51</v>
      </c>
      <c r="I8" s="31">
        <f>SUMIF(B:B,H8,D:D)</f>
        <v>0</v>
      </c>
      <c r="K8" s="25" t="s">
        <v>73</v>
      </c>
      <c r="L8" s="5">
        <f>SUMIF(C:C,K8,D:D)</f>
        <v>0</v>
      </c>
      <c r="N8" s="26">
        <v>-6000</v>
      </c>
      <c r="O8" s="6" t="s">
        <v>132</v>
      </c>
    </row>
    <row r="9" spans="1:15" x14ac:dyDescent="0.2">
      <c r="A9" s="4">
        <v>43283</v>
      </c>
      <c r="B9" s="15" t="s">
        <v>55</v>
      </c>
      <c r="C9" t="s">
        <v>60</v>
      </c>
      <c r="D9" s="29">
        <v>319</v>
      </c>
      <c r="E9" s="28">
        <v>319</v>
      </c>
      <c r="F9" s="23">
        <v>67520000</v>
      </c>
      <c r="G9" s="6" t="s">
        <v>65</v>
      </c>
      <c r="H9" t="s">
        <v>50</v>
      </c>
      <c r="I9" s="31">
        <f>SUMIF(B:B,H9,D:D)</f>
        <v>0</v>
      </c>
      <c r="K9" s="25" t="s">
        <v>87</v>
      </c>
      <c r="L9" s="5">
        <f>SUMIF(C:C,K9,D:D)</f>
        <v>0</v>
      </c>
    </row>
    <row r="10" spans="1:15" x14ac:dyDescent="0.2">
      <c r="A10" s="4">
        <v>43290</v>
      </c>
      <c r="B10" s="15" t="s">
        <v>106</v>
      </c>
      <c r="C10" t="s">
        <v>54</v>
      </c>
      <c r="D10" s="29">
        <v>300</v>
      </c>
      <c r="E10" s="28">
        <v>600</v>
      </c>
      <c r="F10" s="23" t="s">
        <v>61</v>
      </c>
      <c r="G10" s="3"/>
      <c r="H10" t="s">
        <v>18</v>
      </c>
      <c r="I10" s="31">
        <f>SUMIF(B:B,H10,D:D)</f>
        <v>1564.7</v>
      </c>
      <c r="K10" s="25" t="s">
        <v>89</v>
      </c>
      <c r="L10" s="5">
        <f>SUMIF(C:C,K10,D:D)</f>
        <v>3375</v>
      </c>
    </row>
    <row r="11" spans="1:15" x14ac:dyDescent="0.2">
      <c r="A11" s="4">
        <v>43291</v>
      </c>
      <c r="B11" s="15" t="s">
        <v>17</v>
      </c>
      <c r="C11" t="s">
        <v>76</v>
      </c>
      <c r="D11" s="29">
        <v>0</v>
      </c>
      <c r="E11" s="28">
        <v>-280</v>
      </c>
      <c r="F11" s="23" t="s">
        <v>108</v>
      </c>
      <c r="G11" s="6" t="s">
        <v>107</v>
      </c>
      <c r="H11" t="s">
        <v>125</v>
      </c>
      <c r="I11" s="31">
        <f>SUMIF(B:B,H11,D:D)</f>
        <v>0</v>
      </c>
      <c r="K11" s="25" t="s">
        <v>90</v>
      </c>
      <c r="L11" s="5">
        <f>SUMIF(C:C,K11,D:D)</f>
        <v>68.680000000000007</v>
      </c>
    </row>
    <row r="12" spans="1:15" x14ac:dyDescent="0.2">
      <c r="A12" s="4">
        <v>43294</v>
      </c>
      <c r="B12" s="6" t="s">
        <v>128</v>
      </c>
      <c r="C12" t="s">
        <v>90</v>
      </c>
      <c r="D12" s="29">
        <v>68.680000000000007</v>
      </c>
      <c r="E12" s="28">
        <v>68.680000000000007</v>
      </c>
      <c r="F12" s="23">
        <v>111700</v>
      </c>
      <c r="G12" s="6" t="s">
        <v>63</v>
      </c>
      <c r="H12" t="s">
        <v>14</v>
      </c>
      <c r="I12" s="31">
        <f>SUMIF(B:B,H12,D:D)</f>
        <v>0</v>
      </c>
      <c r="K12" s="25" t="s">
        <v>82</v>
      </c>
      <c r="L12" s="5">
        <f>SUMIF(C:C,K12,D:D)</f>
        <v>0</v>
      </c>
    </row>
    <row r="13" spans="1:15" x14ac:dyDescent="0.2">
      <c r="A13" s="4">
        <v>43303</v>
      </c>
      <c r="B13" s="15" t="s">
        <v>106</v>
      </c>
      <c r="C13" t="s">
        <v>54</v>
      </c>
      <c r="D13" s="29">
        <v>700</v>
      </c>
      <c r="E13" s="28">
        <v>700</v>
      </c>
      <c r="F13" s="23" t="s">
        <v>62</v>
      </c>
      <c r="H13" t="s">
        <v>71</v>
      </c>
      <c r="I13" s="31">
        <f>SUMIF(B:B,H13,D:D)</f>
        <v>2534.34</v>
      </c>
      <c r="K13" s="25" t="s">
        <v>81</v>
      </c>
      <c r="L13" s="5">
        <f>SUMIF(C:C,K13,D:D)</f>
        <v>0</v>
      </c>
    </row>
    <row r="14" spans="1:15" x14ac:dyDescent="0.2">
      <c r="A14" s="4">
        <v>43306</v>
      </c>
      <c r="B14" s="6" t="s">
        <v>18</v>
      </c>
      <c r="C14" s="6" t="s">
        <v>60</v>
      </c>
      <c r="D14" s="29">
        <v>1564.7</v>
      </c>
      <c r="E14" s="28">
        <v>1564.7</v>
      </c>
      <c r="G14" s="3"/>
      <c r="H14" t="s">
        <v>16</v>
      </c>
      <c r="I14" s="31">
        <f>SUMIF(B:B,H14,D:D)</f>
        <v>0</v>
      </c>
      <c r="K14" s="25" t="s">
        <v>78</v>
      </c>
      <c r="L14" s="5">
        <f>SUMIF(C:C,K14,D:D)</f>
        <v>32000</v>
      </c>
    </row>
    <row r="15" spans="1:15" x14ac:dyDescent="0.2">
      <c r="A15" s="4">
        <v>43306</v>
      </c>
      <c r="B15" s="6" t="s">
        <v>55</v>
      </c>
      <c r="C15" s="6" t="s">
        <v>60</v>
      </c>
      <c r="D15" s="29">
        <v>377.93</v>
      </c>
      <c r="E15" s="28">
        <v>377.93</v>
      </c>
      <c r="F15" s="23" t="s">
        <v>85</v>
      </c>
      <c r="G15" s="6" t="s">
        <v>67</v>
      </c>
      <c r="H15" t="s">
        <v>128</v>
      </c>
      <c r="I15" s="31">
        <f>SUMIF(B:B,H15,D:D)</f>
        <v>5109.26</v>
      </c>
      <c r="K15" s="25" t="s">
        <v>84</v>
      </c>
      <c r="L15" s="5">
        <f>SUMIF(C:C,K15,D:D)</f>
        <v>0</v>
      </c>
    </row>
    <row r="16" spans="1:15" x14ac:dyDescent="0.2">
      <c r="A16" s="4">
        <v>43311</v>
      </c>
      <c r="B16" t="s">
        <v>128</v>
      </c>
      <c r="C16" s="6" t="s">
        <v>60</v>
      </c>
      <c r="D16" s="29">
        <v>121.61</v>
      </c>
      <c r="E16" s="28">
        <v>121.61</v>
      </c>
      <c r="F16" s="23">
        <v>1120000</v>
      </c>
      <c r="G16" s="6" t="s">
        <v>68</v>
      </c>
      <c r="H16" s="6" t="s">
        <v>47</v>
      </c>
      <c r="I16" s="31">
        <f>SUMIF(B:B,H16,D:D)</f>
        <v>0</v>
      </c>
      <c r="K16" s="25" t="s">
        <v>60</v>
      </c>
      <c r="L16" s="5">
        <f>SUMIF(C:C,K16,D:D)</f>
        <v>7033.54</v>
      </c>
    </row>
    <row r="17" spans="1:13" x14ac:dyDescent="0.2">
      <c r="A17" s="4">
        <v>43311</v>
      </c>
      <c r="B17" s="6" t="s">
        <v>106</v>
      </c>
      <c r="C17" s="6" t="s">
        <v>54</v>
      </c>
      <c r="D17" s="29">
        <v>500</v>
      </c>
      <c r="E17" s="28">
        <v>500</v>
      </c>
      <c r="F17" s="17" t="s">
        <v>70</v>
      </c>
      <c r="G17" s="3"/>
      <c r="H17" t="s">
        <v>15</v>
      </c>
      <c r="I17" s="31">
        <f>SUMIF(B:B,H17,D:D)</f>
        <v>0</v>
      </c>
      <c r="K17" s="25" t="s">
        <v>54</v>
      </c>
      <c r="L17" s="5">
        <f>SUMIF(C:C,K17,D:D)</f>
        <v>1900</v>
      </c>
    </row>
    <row r="18" spans="1:13" x14ac:dyDescent="0.2">
      <c r="A18" s="4">
        <v>43312</v>
      </c>
      <c r="B18" s="15" t="s">
        <v>55</v>
      </c>
      <c r="C18" t="s">
        <v>60</v>
      </c>
      <c r="D18" s="29">
        <v>53.46</v>
      </c>
      <c r="E18" s="28">
        <v>53.46</v>
      </c>
      <c r="G18" s="6" t="s">
        <v>130</v>
      </c>
      <c r="H18" t="s">
        <v>110</v>
      </c>
      <c r="I18" s="31">
        <f>SUMIF(B:B,H18,D:D)</f>
        <v>400</v>
      </c>
      <c r="K18" s="25" t="s">
        <v>91</v>
      </c>
      <c r="L18" s="5">
        <f>SUMIF(C:C,K18,D:D)</f>
        <v>0</v>
      </c>
    </row>
    <row r="19" spans="1:13" x14ac:dyDescent="0.2">
      <c r="A19" s="4">
        <v>43312</v>
      </c>
      <c r="B19" s="6" t="s">
        <v>110</v>
      </c>
      <c r="C19" t="s">
        <v>54</v>
      </c>
      <c r="D19" s="29">
        <v>400</v>
      </c>
      <c r="E19" s="28">
        <v>400</v>
      </c>
      <c r="F19" s="23">
        <v>41</v>
      </c>
      <c r="G19" s="3"/>
      <c r="H19" t="s">
        <v>126</v>
      </c>
      <c r="I19" s="31">
        <f>SUMIF(B:B,H19,D:D)</f>
        <v>0</v>
      </c>
      <c r="K19" s="25" t="s">
        <v>96</v>
      </c>
      <c r="L19" s="5">
        <f>SUMIF(C:C,K19,D:D)</f>
        <v>0</v>
      </c>
    </row>
    <row r="20" spans="1:13" x14ac:dyDescent="0.2">
      <c r="A20" s="4">
        <v>43314</v>
      </c>
      <c r="B20" s="6" t="s">
        <v>53</v>
      </c>
      <c r="C20" s="6" t="s">
        <v>88</v>
      </c>
      <c r="D20" s="29">
        <v>0</v>
      </c>
      <c r="E20" s="28">
        <v>375</v>
      </c>
      <c r="F20" s="17">
        <v>150000</v>
      </c>
      <c r="G20" s="6" t="s">
        <v>131</v>
      </c>
      <c r="H20" t="s">
        <v>17</v>
      </c>
      <c r="I20" s="31">
        <f>SUMIF(B:B,H20,D:D)</f>
        <v>4174.42</v>
      </c>
      <c r="K20" s="25" t="s">
        <v>100</v>
      </c>
      <c r="L20" s="5">
        <f>SUMIF(C:C,K20,D:D)</f>
        <v>0</v>
      </c>
      <c r="M20" s="25"/>
    </row>
    <row r="21" spans="1:13" x14ac:dyDescent="0.2">
      <c r="A21" s="4">
        <v>43318</v>
      </c>
      <c r="B21" t="s">
        <v>53</v>
      </c>
      <c r="C21" s="16" t="s">
        <v>88</v>
      </c>
      <c r="D21" s="29">
        <v>2175</v>
      </c>
      <c r="E21" s="28">
        <v>1800</v>
      </c>
      <c r="F21" s="23">
        <v>150010</v>
      </c>
      <c r="G21" t="s">
        <v>113</v>
      </c>
      <c r="H21" t="s">
        <v>49</v>
      </c>
      <c r="I21" s="31">
        <f>SUMIF(B:B,H21,D:D)</f>
        <v>32000</v>
      </c>
      <c r="L21" s="5">
        <f>SUMIF(C:C,K21,D:D)</f>
        <v>0</v>
      </c>
    </row>
    <row r="22" spans="1:13" x14ac:dyDescent="0.2">
      <c r="A22" s="4">
        <v>43325</v>
      </c>
      <c r="B22" s="15" t="s">
        <v>55</v>
      </c>
      <c r="C22" t="s">
        <v>82</v>
      </c>
      <c r="D22" s="29">
        <v>0</v>
      </c>
      <c r="E22" s="28">
        <v>453.44</v>
      </c>
      <c r="F22" s="23">
        <v>58142000</v>
      </c>
      <c r="G22" s="6" t="s">
        <v>77</v>
      </c>
      <c r="H22" s="2" t="s">
        <v>53</v>
      </c>
      <c r="I22" s="31">
        <f>SUMIF(B:B,H22,D:D)</f>
        <v>2175</v>
      </c>
      <c r="L22" s="5">
        <f>SUMIF(C:C,K22,D:D)</f>
        <v>0</v>
      </c>
    </row>
    <row r="23" spans="1:13" x14ac:dyDescent="0.2">
      <c r="A23" s="4">
        <v>43326</v>
      </c>
      <c r="B23" t="s">
        <v>128</v>
      </c>
      <c r="C23" s="6" t="s">
        <v>80</v>
      </c>
      <c r="D23" s="29">
        <v>4858.45</v>
      </c>
      <c r="E23" s="28">
        <v>4858.45</v>
      </c>
      <c r="F23" s="23">
        <v>112640</v>
      </c>
      <c r="H23" s="22" t="s">
        <v>55</v>
      </c>
      <c r="I23" s="31">
        <f>SUMIF(B:B,H23,D:D)</f>
        <v>1424.5200000000002</v>
      </c>
      <c r="L23" s="5">
        <f>SUMIF(C:C,K23,D:D)</f>
        <v>0</v>
      </c>
    </row>
    <row r="24" spans="1:13" x14ac:dyDescent="0.2">
      <c r="A24" s="4">
        <v>43326</v>
      </c>
      <c r="B24" s="15" t="s">
        <v>71</v>
      </c>
      <c r="C24" t="s">
        <v>60</v>
      </c>
      <c r="D24" s="29">
        <v>2534.34</v>
      </c>
      <c r="E24" s="28">
        <v>2534.34</v>
      </c>
      <c r="G24" s="6"/>
      <c r="H24" s="22" t="s">
        <v>56</v>
      </c>
      <c r="I24" s="31">
        <f>SUMIF(B:B,H24,D:D)</f>
        <v>1623</v>
      </c>
      <c r="L24" s="5">
        <f>SUMIF(C:C,K24,D:D)</f>
        <v>0</v>
      </c>
    </row>
    <row r="25" spans="1:13" x14ac:dyDescent="0.2">
      <c r="A25" s="4">
        <v>43326</v>
      </c>
      <c r="B25" s="15" t="s">
        <v>71</v>
      </c>
      <c r="C25" t="s">
        <v>60</v>
      </c>
      <c r="D25" s="29">
        <v>0</v>
      </c>
      <c r="E25" s="28">
        <v>73.989999999999995</v>
      </c>
      <c r="G25" s="6"/>
      <c r="H25" s="6" t="s">
        <v>57</v>
      </c>
      <c r="I25" s="32">
        <f>SUMIF(B:B,H25,D:D)</f>
        <v>113.55</v>
      </c>
      <c r="L25" s="5">
        <f>SUMIF(C:C,K25,D:D)</f>
        <v>0</v>
      </c>
    </row>
    <row r="26" spans="1:13" x14ac:dyDescent="0.2">
      <c r="A26" s="4">
        <v>43327</v>
      </c>
      <c r="B26" s="6" t="s">
        <v>17</v>
      </c>
      <c r="C26" s="6" t="s">
        <v>80</v>
      </c>
      <c r="D26" s="29">
        <v>1375.16</v>
      </c>
      <c r="E26" s="28">
        <v>1655.16</v>
      </c>
      <c r="F26" t="s">
        <v>111</v>
      </c>
      <c r="G26" s="6" t="s">
        <v>112</v>
      </c>
      <c r="H26" s="6" t="s">
        <v>52</v>
      </c>
      <c r="I26" s="25">
        <f>SUMIF(B:B,H26,D:D)</f>
        <v>0</v>
      </c>
      <c r="L26" s="5">
        <f>SUMIF(C:C,K26,D:D)</f>
        <v>0</v>
      </c>
    </row>
    <row r="27" spans="1:13" x14ac:dyDescent="0.2">
      <c r="A27" s="4">
        <v>43327</v>
      </c>
      <c r="B27" s="6" t="s">
        <v>55</v>
      </c>
      <c r="C27" s="6" t="s">
        <v>80</v>
      </c>
      <c r="D27" s="29">
        <v>408.7</v>
      </c>
      <c r="E27" s="28">
        <v>408.7</v>
      </c>
      <c r="G27" s="6" t="s">
        <v>79</v>
      </c>
      <c r="H27" s="6" t="s">
        <v>74</v>
      </c>
      <c r="I27" s="25">
        <f>SUMIF(B:B,H27,D:D)</f>
        <v>1200</v>
      </c>
      <c r="L27" s="5">
        <f>SUMIF(C:C,K27,D:D)</f>
        <v>0</v>
      </c>
    </row>
    <row r="28" spans="1:13" x14ac:dyDescent="0.2">
      <c r="A28" s="4">
        <v>43327</v>
      </c>
      <c r="B28" s="6" t="s">
        <v>57</v>
      </c>
      <c r="C28" s="6" t="s">
        <v>60</v>
      </c>
      <c r="D28" s="29">
        <v>101.83</v>
      </c>
      <c r="E28" s="28">
        <v>101.83</v>
      </c>
      <c r="G28" s="6" t="s">
        <v>71</v>
      </c>
      <c r="H28" s="6" t="s">
        <v>75</v>
      </c>
      <c r="I28" s="25">
        <f>SUMIF(B:B,H28,D:D)</f>
        <v>0</v>
      </c>
      <c r="L28" s="5">
        <f>SUMIF(C:C,K28,D:D)</f>
        <v>0</v>
      </c>
    </row>
    <row r="29" spans="1:13" x14ac:dyDescent="0.2">
      <c r="A29" s="18">
        <v>43332</v>
      </c>
      <c r="B29" s="6" t="s">
        <v>57</v>
      </c>
      <c r="C29" s="6" t="s">
        <v>60</v>
      </c>
      <c r="D29" s="29">
        <v>11.72</v>
      </c>
      <c r="E29" s="28">
        <v>11.72</v>
      </c>
      <c r="F29" s="17"/>
      <c r="G29" s="6"/>
      <c r="H29" s="6" t="s">
        <v>94</v>
      </c>
      <c r="I29" s="25">
        <f>SUMIF(B:B,H29,D:D)</f>
        <v>0</v>
      </c>
      <c r="L29" s="5">
        <f>SUMIF(C:C,K29,D:D)</f>
        <v>0</v>
      </c>
    </row>
    <row r="30" spans="1:13" x14ac:dyDescent="0.2">
      <c r="A30" s="4">
        <v>43333</v>
      </c>
      <c r="B30" s="15" t="s">
        <v>17</v>
      </c>
      <c r="C30" s="6" t="s">
        <v>80</v>
      </c>
      <c r="D30" s="29">
        <v>2799.26</v>
      </c>
      <c r="E30" s="28">
        <v>2799.26</v>
      </c>
      <c r="F30" s="23" t="s">
        <v>72</v>
      </c>
      <c r="H30" s="6" t="s">
        <v>93</v>
      </c>
      <c r="I30" s="25">
        <f>SUMIF(B:B,H30,D:D)</f>
        <v>0</v>
      </c>
      <c r="L30" s="5">
        <f>SUMIF(C:C,K30,D:D)</f>
        <v>0</v>
      </c>
    </row>
    <row r="31" spans="1:13" x14ac:dyDescent="0.2">
      <c r="A31" s="4">
        <v>43356</v>
      </c>
      <c r="B31" s="6" t="s">
        <v>49</v>
      </c>
      <c r="C31" s="6" t="s">
        <v>78</v>
      </c>
      <c r="D31" s="29">
        <v>32000</v>
      </c>
      <c r="E31" s="28">
        <v>32000</v>
      </c>
      <c r="F31" s="23">
        <v>123123</v>
      </c>
      <c r="G31" s="6" t="s">
        <v>114</v>
      </c>
      <c r="H31" s="6" t="s">
        <v>92</v>
      </c>
      <c r="I31" s="25">
        <f>SUMIF(B:B,H31,D:D)</f>
        <v>0</v>
      </c>
      <c r="L31" s="5">
        <f>SUMIF(C:C,K31,D:D)</f>
        <v>0</v>
      </c>
    </row>
    <row r="32" spans="1:13" x14ac:dyDescent="0.2">
      <c r="A32" s="4">
        <v>43375</v>
      </c>
      <c r="B32" s="6" t="s">
        <v>74</v>
      </c>
      <c r="C32" s="6" t="s">
        <v>88</v>
      </c>
      <c r="D32" s="29">
        <v>1200</v>
      </c>
      <c r="E32" s="28">
        <v>1200</v>
      </c>
      <c r="F32" s="23">
        <v>222222</v>
      </c>
      <c r="G32" s="6" t="s">
        <v>115</v>
      </c>
      <c r="H32" s="6" t="s">
        <v>97</v>
      </c>
      <c r="I32" s="25">
        <f>SUMIF(B:B,H32,D:D)</f>
        <v>0</v>
      </c>
      <c r="L32" s="5">
        <f>SUMIF(C:C,K32,D:D)</f>
        <v>0</v>
      </c>
    </row>
    <row r="33" spans="2:12" x14ac:dyDescent="0.2">
      <c r="B33" s="15"/>
      <c r="D33" s="29"/>
      <c r="L33" s="5">
        <f>SUMIF(C:C,K33,D:D)</f>
        <v>0</v>
      </c>
    </row>
    <row r="34" spans="2:12" x14ac:dyDescent="0.2">
      <c r="B34" s="6"/>
      <c r="C34" s="6"/>
      <c r="D34" s="37"/>
      <c r="H34" s="6"/>
    </row>
    <row r="35" spans="2:12" x14ac:dyDescent="0.2">
      <c r="B35" s="6"/>
      <c r="C35" s="6"/>
      <c r="D35" s="29"/>
      <c r="G35" s="6"/>
      <c r="L35" s="5"/>
    </row>
    <row r="36" spans="2:12" x14ac:dyDescent="0.2">
      <c r="D36" s="29"/>
    </row>
    <row r="37" spans="2:12" x14ac:dyDescent="0.2">
      <c r="D37" s="29"/>
    </row>
    <row r="38" spans="2:12" x14ac:dyDescent="0.2">
      <c r="B38" s="6"/>
      <c r="C38" s="6"/>
      <c r="D38" s="37"/>
      <c r="E38" s="36"/>
    </row>
    <row r="39" spans="2:12" x14ac:dyDescent="0.2">
      <c r="B39" s="15"/>
      <c r="D39" s="29"/>
    </row>
    <row r="40" spans="2:12" x14ac:dyDescent="0.2">
      <c r="B40" s="6"/>
      <c r="C40" s="6"/>
      <c r="D40" s="29"/>
    </row>
    <row r="41" spans="2:12" x14ac:dyDescent="0.2">
      <c r="D41" s="29"/>
    </row>
    <row r="42" spans="2:12" x14ac:dyDescent="0.2">
      <c r="D42" s="29"/>
    </row>
    <row r="43" spans="2:12" x14ac:dyDescent="0.2">
      <c r="B43" s="6"/>
      <c r="C43" s="6"/>
      <c r="D43" s="29"/>
      <c r="F43" s="17"/>
      <c r="G43" s="6"/>
    </row>
    <row r="44" spans="2:12" x14ac:dyDescent="0.2">
      <c r="C44" s="6"/>
      <c r="D44" s="29"/>
    </row>
    <row r="45" spans="2:12" x14ac:dyDescent="0.2">
      <c r="B45" s="15"/>
      <c r="C45" s="6"/>
      <c r="D45" s="29"/>
    </row>
    <row r="46" spans="2:12" x14ac:dyDescent="0.2">
      <c r="B46" s="6"/>
      <c r="C46" s="6"/>
      <c r="D46" s="29"/>
    </row>
    <row r="47" spans="2:12" x14ac:dyDescent="0.2">
      <c r="C47" s="6"/>
    </row>
    <row r="48" spans="2:12" x14ac:dyDescent="0.2">
      <c r="B48" s="15"/>
      <c r="C48" s="6"/>
      <c r="D48" s="29"/>
      <c r="H48" s="6"/>
      <c r="I48" s="32"/>
      <c r="L48" s="5"/>
    </row>
    <row r="49" spans="2:12" x14ac:dyDescent="0.2">
      <c r="B49" s="15"/>
      <c r="D49" s="29"/>
      <c r="F49" s="17"/>
      <c r="L49" s="5"/>
    </row>
    <row r="50" spans="2:12" x14ac:dyDescent="0.2">
      <c r="B50" s="15"/>
      <c r="D50" s="29"/>
      <c r="G50" s="6"/>
      <c r="H50" s="6"/>
      <c r="I50" s="32"/>
      <c r="L50" s="5"/>
    </row>
    <row r="51" spans="2:12" x14ac:dyDescent="0.2">
      <c r="B51" s="15"/>
      <c r="D51" s="29"/>
      <c r="H51" s="6"/>
      <c r="L51" s="5"/>
    </row>
    <row r="52" spans="2:12" x14ac:dyDescent="0.2">
      <c r="D52" s="29"/>
      <c r="F52" s="17"/>
      <c r="L52" s="5"/>
    </row>
    <row r="53" spans="2:12" x14ac:dyDescent="0.2">
      <c r="B53" s="6"/>
      <c r="D53" s="29"/>
      <c r="F53" s="17"/>
      <c r="L53" s="5"/>
    </row>
    <row r="54" spans="2:12" x14ac:dyDescent="0.2">
      <c r="B54" s="15"/>
      <c r="D54" s="29"/>
      <c r="H54" s="6"/>
      <c r="L54" s="5"/>
    </row>
    <row r="55" spans="2:12" x14ac:dyDescent="0.2">
      <c r="B55" s="6"/>
      <c r="C55" s="6"/>
      <c r="D55" s="29"/>
      <c r="G55" s="6"/>
      <c r="L55" s="5"/>
    </row>
    <row r="56" spans="2:12" x14ac:dyDescent="0.2">
      <c r="B56" s="6"/>
      <c r="C56" s="6"/>
      <c r="D56" s="29"/>
      <c r="G56" s="6"/>
      <c r="L56" s="5"/>
    </row>
    <row r="57" spans="2:12" x14ac:dyDescent="0.2">
      <c r="B57" s="6"/>
      <c r="C57" s="6"/>
      <c r="D57" s="29"/>
      <c r="G57" s="6"/>
      <c r="L57" s="5"/>
    </row>
    <row r="58" spans="2:12" x14ac:dyDescent="0.2">
      <c r="B58" s="6"/>
      <c r="C58" s="6"/>
      <c r="D58" s="29"/>
      <c r="L58" s="5"/>
    </row>
    <row r="59" spans="2:12" x14ac:dyDescent="0.2">
      <c r="B59" s="6"/>
      <c r="C59" s="6"/>
      <c r="D59" s="37"/>
      <c r="E59" s="36"/>
      <c r="G59" s="6"/>
      <c r="L59" s="5"/>
    </row>
    <row r="60" spans="2:12" x14ac:dyDescent="0.2">
      <c r="B60" s="6"/>
      <c r="C60" s="6"/>
      <c r="D60" s="29"/>
      <c r="L60" s="5"/>
    </row>
    <row r="61" spans="2:12" x14ac:dyDescent="0.2">
      <c r="B61" s="15"/>
      <c r="D61" s="29"/>
      <c r="L61" s="5"/>
    </row>
    <row r="62" spans="2:12" x14ac:dyDescent="0.2">
      <c r="B62" s="6"/>
      <c r="C62" s="6"/>
      <c r="D62" s="37"/>
      <c r="E62" s="36"/>
      <c r="L62" s="5"/>
    </row>
    <row r="63" spans="2:12" x14ac:dyDescent="0.2">
      <c r="B63" s="15"/>
      <c r="C63" s="6"/>
      <c r="D63" s="29"/>
      <c r="G63" s="23"/>
      <c r="L63" s="5"/>
    </row>
    <row r="64" spans="2:12" x14ac:dyDescent="0.2">
      <c r="B64" s="15"/>
      <c r="D64" s="29"/>
      <c r="L64" s="5"/>
    </row>
    <row r="65" spans="2:14" x14ac:dyDescent="0.2">
      <c r="D65" s="29"/>
      <c r="G65" s="6"/>
      <c r="L65" s="5"/>
    </row>
    <row r="66" spans="2:14" x14ac:dyDescent="0.2">
      <c r="B66" s="6"/>
      <c r="C66" s="6"/>
      <c r="D66" s="37"/>
      <c r="E66" s="36"/>
      <c r="L66" s="5"/>
    </row>
    <row r="67" spans="2:14" x14ac:dyDescent="0.2">
      <c r="B67" s="15"/>
      <c r="D67" s="29"/>
    </row>
    <row r="68" spans="2:14" x14ac:dyDescent="0.2">
      <c r="B68" s="6"/>
      <c r="C68" s="6"/>
      <c r="D68" s="37"/>
      <c r="E68" s="36"/>
      <c r="H68" s="6" t="s">
        <v>19</v>
      </c>
      <c r="I68" s="33">
        <f>SUM(I5:I67)</f>
        <v>53818.79</v>
      </c>
      <c r="L68" s="5">
        <f>SUM(L5:L67)</f>
        <v>53818.79</v>
      </c>
      <c r="N68" s="26">
        <f>SUM(N5:N67)</f>
        <v>80000</v>
      </c>
    </row>
    <row r="69" spans="2:14" x14ac:dyDescent="0.2">
      <c r="B69" s="15"/>
      <c r="D69" s="29"/>
      <c r="H69" t="s">
        <v>86</v>
      </c>
      <c r="I69" s="25">
        <f>SUM(D5:D170)</f>
        <v>53818.79</v>
      </c>
    </row>
    <row r="70" spans="2:14" x14ac:dyDescent="0.2">
      <c r="B70" s="15"/>
      <c r="D70" s="29"/>
    </row>
    <row r="71" spans="2:14" x14ac:dyDescent="0.2">
      <c r="B71" s="15"/>
      <c r="D71" s="29"/>
      <c r="H71" s="6" t="s">
        <v>58</v>
      </c>
      <c r="I71" s="34">
        <v>65000</v>
      </c>
      <c r="J71" s="6"/>
      <c r="N71" s="25">
        <v>80000</v>
      </c>
    </row>
    <row r="72" spans="2:14" x14ac:dyDescent="0.2">
      <c r="B72" s="6"/>
      <c r="C72" s="6"/>
      <c r="D72" s="37"/>
      <c r="E72" s="36"/>
      <c r="H72" s="6" t="s">
        <v>59</v>
      </c>
      <c r="I72" s="35">
        <f>I71-I68</f>
        <v>11181.21</v>
      </c>
      <c r="N72" s="26">
        <f>N71-N68</f>
        <v>0</v>
      </c>
    </row>
    <row r="73" spans="2:14" x14ac:dyDescent="0.2">
      <c r="B73" s="15"/>
      <c r="D73" s="29"/>
    </row>
    <row r="74" spans="2:14" x14ac:dyDescent="0.2">
      <c r="B74" s="15"/>
      <c r="D74" s="29"/>
    </row>
    <row r="75" spans="2:14" x14ac:dyDescent="0.2">
      <c r="B75" s="15"/>
      <c r="D75" s="29"/>
    </row>
    <row r="76" spans="2:14" x14ac:dyDescent="0.2">
      <c r="B76" s="15"/>
      <c r="D76" s="29"/>
    </row>
    <row r="77" spans="2:14" x14ac:dyDescent="0.2">
      <c r="B77" s="6"/>
      <c r="C77" s="6"/>
      <c r="D77" s="37"/>
      <c r="E77" s="36"/>
      <c r="G77" s="6"/>
    </row>
    <row r="78" spans="2:14" x14ac:dyDescent="0.2">
      <c r="B78" s="6"/>
      <c r="C78" s="6"/>
      <c r="D78" s="29"/>
    </row>
    <row r="79" spans="2:14" x14ac:dyDescent="0.2">
      <c r="D79" s="29"/>
    </row>
    <row r="80" spans="2:14" x14ac:dyDescent="0.2">
      <c r="B80" s="15"/>
      <c r="D80" s="29"/>
      <c r="G80" s="6"/>
    </row>
    <row r="81" spans="1:9" x14ac:dyDescent="0.2">
      <c r="B81" s="15"/>
      <c r="D81" s="29"/>
    </row>
    <row r="82" spans="1:9" x14ac:dyDescent="0.2">
      <c r="B82" s="15"/>
      <c r="D82" s="29"/>
    </row>
    <row r="83" spans="1:9" x14ac:dyDescent="0.2">
      <c r="B83" s="15"/>
      <c r="D83" s="29"/>
      <c r="G83" s="6"/>
    </row>
    <row r="84" spans="1:9" x14ac:dyDescent="0.2">
      <c r="B84" s="6"/>
      <c r="C84" s="6"/>
      <c r="D84" s="29"/>
      <c r="F84" s="17"/>
      <c r="G84" s="6"/>
      <c r="H84" s="19"/>
      <c r="I84" s="31"/>
    </row>
    <row r="85" spans="1:9" x14ac:dyDescent="0.2">
      <c r="B85" s="6"/>
      <c r="C85" s="6"/>
      <c r="D85" s="37"/>
      <c r="E85" s="36"/>
      <c r="G85" s="6"/>
      <c r="H85" s="19"/>
      <c r="I85" s="31"/>
    </row>
    <row r="86" spans="1:9" x14ac:dyDescent="0.2">
      <c r="B86" s="15"/>
      <c r="D86" s="29"/>
      <c r="H86" s="19"/>
      <c r="I86" s="31"/>
    </row>
    <row r="87" spans="1:9" x14ac:dyDescent="0.2">
      <c r="B87" s="6"/>
      <c r="C87" s="6"/>
      <c r="D87" s="37"/>
      <c r="E87" s="36"/>
      <c r="H87" s="19"/>
      <c r="I87" s="31"/>
    </row>
    <row r="88" spans="1:9" x14ac:dyDescent="0.2">
      <c r="C88" s="16"/>
      <c r="D88" s="29"/>
      <c r="F88"/>
      <c r="H88" s="19"/>
      <c r="I88" s="31"/>
    </row>
    <row r="89" spans="1:9" x14ac:dyDescent="0.2">
      <c r="B89" s="6"/>
      <c r="C89" s="6"/>
      <c r="D89" s="29"/>
      <c r="F89" s="17"/>
      <c r="H89" s="19"/>
      <c r="I89" s="31"/>
    </row>
    <row r="90" spans="1:9" x14ac:dyDescent="0.2">
      <c r="D90" s="29"/>
      <c r="H90" s="19"/>
      <c r="I90" s="31"/>
    </row>
    <row r="91" spans="1:9" x14ac:dyDescent="0.2">
      <c r="B91" s="15"/>
      <c r="C91" s="6"/>
      <c r="D91" s="29"/>
      <c r="E91" s="28"/>
      <c r="H91" s="19"/>
      <c r="I91" s="31"/>
    </row>
    <row r="92" spans="1:9" x14ac:dyDescent="0.2">
      <c r="A92" s="18"/>
      <c r="B92" s="15"/>
      <c r="D92" s="29"/>
      <c r="H92" s="19"/>
      <c r="I92" s="31"/>
    </row>
    <row r="93" spans="1:9" x14ac:dyDescent="0.2">
      <c r="B93" s="6"/>
      <c r="C93" s="6"/>
      <c r="D93" s="37"/>
      <c r="E93" s="36"/>
      <c r="H93" s="19"/>
      <c r="I93" s="31"/>
    </row>
    <row r="94" spans="1:9" x14ac:dyDescent="0.2">
      <c r="B94" s="6"/>
      <c r="C94" s="6"/>
      <c r="D94" s="29"/>
      <c r="H94" s="19"/>
      <c r="I94" s="31"/>
    </row>
    <row r="95" spans="1:9" x14ac:dyDescent="0.2">
      <c r="D95" s="29"/>
      <c r="H95" s="19"/>
      <c r="I95" s="31"/>
    </row>
    <row r="96" spans="1:9" x14ac:dyDescent="0.2">
      <c r="C96" s="6"/>
      <c r="D96" s="29"/>
      <c r="G96" s="6"/>
      <c r="H96" s="19"/>
    </row>
    <row r="97" spans="1:11" x14ac:dyDescent="0.2">
      <c r="B97" s="6"/>
      <c r="C97" s="6"/>
      <c r="D97" s="29"/>
    </row>
    <row r="98" spans="1:11" x14ac:dyDescent="0.2">
      <c r="B98" s="6"/>
      <c r="D98" s="29"/>
      <c r="F98" s="17"/>
    </row>
    <row r="99" spans="1:11" x14ac:dyDescent="0.2">
      <c r="B99" s="15"/>
      <c r="D99" s="29"/>
    </row>
    <row r="100" spans="1:11" x14ac:dyDescent="0.2">
      <c r="D100" s="29"/>
    </row>
    <row r="101" spans="1:11" x14ac:dyDescent="0.2">
      <c r="B101" s="6"/>
      <c r="C101" s="6"/>
      <c r="D101" s="29"/>
    </row>
    <row r="102" spans="1:11" x14ac:dyDescent="0.2">
      <c r="B102" s="15"/>
      <c r="D102" s="29"/>
    </row>
    <row r="103" spans="1:11" x14ac:dyDescent="0.2">
      <c r="B103" s="15"/>
      <c r="D103" s="29"/>
    </row>
    <row r="104" spans="1:11" x14ac:dyDescent="0.2">
      <c r="B104" s="15"/>
      <c r="D104" s="29"/>
    </row>
    <row r="105" spans="1:11" x14ac:dyDescent="0.2">
      <c r="B105" s="15"/>
      <c r="C105" s="6"/>
      <c r="G105" s="6"/>
    </row>
    <row r="106" spans="1:11" x14ac:dyDescent="0.2">
      <c r="B106" s="15"/>
      <c r="D106" s="29"/>
    </row>
    <row r="107" spans="1:11" x14ac:dyDescent="0.2">
      <c r="B107" s="6"/>
      <c r="D107" s="29"/>
      <c r="F107" s="17"/>
    </row>
    <row r="108" spans="1:11" x14ac:dyDescent="0.2">
      <c r="D108" s="29"/>
      <c r="G108" s="6"/>
    </row>
    <row r="109" spans="1:11" x14ac:dyDescent="0.2">
      <c r="B109" s="6"/>
      <c r="C109" s="6"/>
      <c r="F109" s="17"/>
      <c r="G109" s="6"/>
    </row>
    <row r="110" spans="1:11" s="6" customFormat="1" x14ac:dyDescent="0.2">
      <c r="A110" s="4"/>
      <c r="D110" s="37"/>
      <c r="E110" s="36"/>
      <c r="F110" s="23"/>
      <c r="G110"/>
      <c r="I110" s="7"/>
      <c r="K110" s="7"/>
    </row>
    <row r="111" spans="1:11" x14ac:dyDescent="0.2">
      <c r="B111" s="6"/>
      <c r="C111" s="6"/>
      <c r="D111" s="29"/>
      <c r="F111" s="17"/>
    </row>
    <row r="112" spans="1:11" x14ac:dyDescent="0.2">
      <c r="B112" s="6"/>
      <c r="C112" s="6"/>
      <c r="D112" s="29"/>
    </row>
    <row r="113" spans="2:7" x14ac:dyDescent="0.2">
      <c r="B113" s="6"/>
      <c r="C113" s="6"/>
      <c r="D113" s="29"/>
      <c r="F113" s="17"/>
    </row>
    <row r="114" spans="2:7" x14ac:dyDescent="0.2">
      <c r="D114" s="29"/>
    </row>
    <row r="115" spans="2:7" x14ac:dyDescent="0.2">
      <c r="B115" s="6"/>
      <c r="C115" s="6"/>
      <c r="D115" s="37"/>
      <c r="E115" s="36"/>
      <c r="G115" s="6"/>
    </row>
    <row r="116" spans="2:7" x14ac:dyDescent="0.2">
      <c r="B116" s="6"/>
      <c r="D116" s="29"/>
    </row>
    <row r="117" spans="2:7" x14ac:dyDescent="0.2">
      <c r="B117" s="6"/>
      <c r="D117" s="29"/>
    </row>
    <row r="118" spans="2:7" x14ac:dyDescent="0.2">
      <c r="B118" s="6"/>
      <c r="C118" s="6"/>
      <c r="D118" s="29"/>
    </row>
    <row r="119" spans="2:7" x14ac:dyDescent="0.2">
      <c r="B119" s="6"/>
      <c r="C119" s="6"/>
      <c r="D119" s="29"/>
    </row>
    <row r="120" spans="2:7" x14ac:dyDescent="0.2">
      <c r="C120" s="6"/>
      <c r="D120" s="29"/>
    </row>
    <row r="121" spans="2:7" x14ac:dyDescent="0.2">
      <c r="B121" s="6"/>
      <c r="C121" s="6"/>
      <c r="F121" s="17"/>
    </row>
    <row r="122" spans="2:7" x14ac:dyDescent="0.2">
      <c r="B122" s="6"/>
      <c r="C122" s="6"/>
      <c r="F122" s="17"/>
    </row>
    <row r="123" spans="2:7" x14ac:dyDescent="0.2">
      <c r="B123" s="6"/>
      <c r="C123" s="6"/>
      <c r="D123" s="29"/>
    </row>
    <row r="124" spans="2:7" x14ac:dyDescent="0.2">
      <c r="B124" s="6"/>
      <c r="C124" s="6"/>
      <c r="G124" s="6"/>
    </row>
    <row r="125" spans="2:7" x14ac:dyDescent="0.2">
      <c r="B125" s="6"/>
      <c r="C125" s="6"/>
      <c r="F125" s="17"/>
      <c r="G125" s="6"/>
    </row>
    <row r="126" spans="2:7" x14ac:dyDescent="0.2">
      <c r="B126" s="6"/>
      <c r="C126" s="6"/>
      <c r="G126" s="6"/>
    </row>
    <row r="127" spans="2:7" x14ac:dyDescent="0.2">
      <c r="B127" s="6"/>
      <c r="C127" s="6"/>
      <c r="D127" s="29"/>
      <c r="G127" s="6"/>
    </row>
    <row r="128" spans="2:7" x14ac:dyDescent="0.2">
      <c r="C128" s="6"/>
      <c r="G128" s="6"/>
    </row>
    <row r="129" spans="2:7" x14ac:dyDescent="0.2">
      <c r="B129" s="6"/>
      <c r="C129" s="6"/>
      <c r="G129" s="6"/>
    </row>
    <row r="130" spans="2:7" x14ac:dyDescent="0.2">
      <c r="B130" s="6"/>
      <c r="C130" s="6"/>
      <c r="F130" s="17"/>
    </row>
    <row r="134" spans="2:7" x14ac:dyDescent="0.2">
      <c r="G134" s="6"/>
    </row>
    <row r="136" spans="2:7" x14ac:dyDescent="0.2">
      <c r="B136" s="6"/>
      <c r="C136" s="6"/>
      <c r="F136" s="17"/>
    </row>
    <row r="137" spans="2:7" x14ac:dyDescent="0.2">
      <c r="B137" s="15"/>
    </row>
    <row r="138" spans="2:7" x14ac:dyDescent="0.2">
      <c r="B138" s="15"/>
      <c r="G138" s="6"/>
    </row>
    <row r="139" spans="2:7" x14ac:dyDescent="0.2">
      <c r="F139" s="17"/>
      <c r="G139" s="6"/>
    </row>
    <row r="140" spans="2:7" x14ac:dyDescent="0.2">
      <c r="B140" s="15"/>
    </row>
    <row r="141" spans="2:7" x14ac:dyDescent="0.2">
      <c r="B141" s="15"/>
    </row>
    <row r="142" spans="2:7" x14ac:dyDescent="0.2">
      <c r="B142" s="15"/>
      <c r="F142" s="17"/>
      <c r="G142" s="6"/>
    </row>
    <row r="143" spans="2:7" x14ac:dyDescent="0.2">
      <c r="B143" s="15"/>
    </row>
    <row r="144" spans="2:7" x14ac:dyDescent="0.2">
      <c r="B144" s="15"/>
    </row>
    <row r="145" spans="2:2" x14ac:dyDescent="0.2">
      <c r="B145" s="15"/>
    </row>
    <row r="147" spans="2:2" x14ac:dyDescent="0.2">
      <c r="B147" s="15"/>
    </row>
    <row r="148" spans="2:2" x14ac:dyDescent="0.2">
      <c r="B148" s="15"/>
    </row>
    <row r="150" spans="2:2" x14ac:dyDescent="0.2">
      <c r="B150" s="6"/>
    </row>
    <row r="152" spans="2:2" x14ac:dyDescent="0.2">
      <c r="B152" s="15"/>
    </row>
    <row r="153" spans="2:2" x14ac:dyDescent="0.2">
      <c r="B153" s="15"/>
    </row>
    <row r="170" spans="1:5" x14ac:dyDescent="0.2">
      <c r="B170" s="3"/>
      <c r="D170" s="20"/>
      <c r="E170" s="20"/>
    </row>
    <row r="171" spans="1:5" x14ac:dyDescent="0.2">
      <c r="A171" s="1"/>
      <c r="B171" s="15"/>
      <c r="D171" s="21">
        <f>SUM(Table392367[COST])</f>
        <v>53818.79</v>
      </c>
      <c r="E171" s="21"/>
    </row>
  </sheetData>
  <mergeCells count="2">
    <mergeCell ref="H4:I4"/>
    <mergeCell ref="K4:L4"/>
  </mergeCells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" style="4" customWidth="1"/>
    <col min="2" max="2" width="25.140625" customWidth="1"/>
    <col min="3" max="3" width="20.85546875" bestFit="1" customWidth="1"/>
    <col min="4" max="4" width="12.28515625" style="28" bestFit="1" customWidth="1"/>
    <col min="5" max="5" width="12.28515625" style="19" customWidth="1"/>
    <col min="6" max="6" width="12.28515625" style="23" customWidth="1"/>
    <col min="7" max="7" width="37.42578125" customWidth="1"/>
    <col min="8" max="8" width="18.5703125" bestFit="1" customWidth="1"/>
    <col min="9" max="9" width="14" style="25" bestFit="1" customWidth="1"/>
    <col min="10" max="10" width="3" customWidth="1"/>
    <col min="11" max="11" width="21.28515625" style="25" customWidth="1"/>
    <col min="12" max="12" width="13.140625" customWidth="1"/>
    <col min="13" max="13" width="2.85546875" customWidth="1"/>
    <col min="14" max="14" width="17" customWidth="1"/>
  </cols>
  <sheetData>
    <row r="1" spans="1:15" x14ac:dyDescent="0.2">
      <c r="A1" s="8"/>
    </row>
    <row r="2" spans="1:15" x14ac:dyDescent="0.2">
      <c r="D2" s="28" t="s">
        <v>99</v>
      </c>
    </row>
    <row r="4" spans="1:15" ht="15" x14ac:dyDescent="0.35">
      <c r="A4" s="4" t="s">
        <v>0</v>
      </c>
      <c r="B4" t="s">
        <v>10</v>
      </c>
      <c r="C4" t="s">
        <v>11</v>
      </c>
      <c r="D4" s="28" t="s">
        <v>12</v>
      </c>
      <c r="E4" s="28" t="s">
        <v>98</v>
      </c>
      <c r="F4" s="23" t="s">
        <v>13</v>
      </c>
      <c r="G4" s="3" t="s">
        <v>9</v>
      </c>
      <c r="H4" s="41" t="s">
        <v>21</v>
      </c>
      <c r="I4" s="41"/>
      <c r="K4" s="41" t="s">
        <v>83</v>
      </c>
      <c r="L4" s="41"/>
      <c r="N4" s="27" t="s">
        <v>129</v>
      </c>
    </row>
    <row r="5" spans="1:15" x14ac:dyDescent="0.2">
      <c r="A5" s="4">
        <v>43684</v>
      </c>
      <c r="B5" t="s">
        <v>57</v>
      </c>
      <c r="C5" t="s">
        <v>60</v>
      </c>
      <c r="D5" s="28">
        <v>36.97</v>
      </c>
      <c r="E5" s="19">
        <v>36.97</v>
      </c>
      <c r="G5" t="s">
        <v>120</v>
      </c>
      <c r="H5" s="40"/>
      <c r="I5" s="30"/>
      <c r="N5" s="25"/>
    </row>
    <row r="6" spans="1:15" x14ac:dyDescent="0.2">
      <c r="A6" s="4">
        <v>43696</v>
      </c>
      <c r="B6" s="15" t="s">
        <v>18</v>
      </c>
      <c r="C6" t="s">
        <v>60</v>
      </c>
      <c r="D6" s="28">
        <v>151.09</v>
      </c>
      <c r="E6" s="19">
        <v>151.09</v>
      </c>
      <c r="G6" s="6" t="s">
        <v>121</v>
      </c>
      <c r="H6" t="s">
        <v>106</v>
      </c>
      <c r="I6" s="31">
        <f>SUMIF(B:B,H6,D:D)</f>
        <v>0</v>
      </c>
      <c r="K6" s="25" t="s">
        <v>76</v>
      </c>
      <c r="L6" s="5">
        <f>SUMIF(C:C,K6,D:D)</f>
        <v>0</v>
      </c>
      <c r="N6" s="26">
        <v>8000</v>
      </c>
      <c r="O6" s="6" t="s">
        <v>117</v>
      </c>
    </row>
    <row r="7" spans="1:15" x14ac:dyDescent="0.2">
      <c r="A7" s="4">
        <v>43689</v>
      </c>
      <c r="B7" s="15" t="s">
        <v>128</v>
      </c>
      <c r="C7" t="s">
        <v>60</v>
      </c>
      <c r="D7" s="28">
        <v>1575.09</v>
      </c>
      <c r="E7" s="19">
        <v>1575.09</v>
      </c>
      <c r="F7" s="23" t="s">
        <v>122</v>
      </c>
      <c r="G7" s="6" t="s">
        <v>102</v>
      </c>
      <c r="H7" t="s">
        <v>8</v>
      </c>
      <c r="I7" s="31">
        <f>SUMIF(B:B,H7,D:D)</f>
        <v>0</v>
      </c>
      <c r="K7" s="25" t="s">
        <v>80</v>
      </c>
      <c r="L7" s="5">
        <f>SUMIF(C:C,K7,D:D)</f>
        <v>0</v>
      </c>
      <c r="N7" s="26">
        <v>92000</v>
      </c>
      <c r="O7" s="6" t="s">
        <v>118</v>
      </c>
    </row>
    <row r="8" spans="1:15" x14ac:dyDescent="0.2">
      <c r="A8" s="4">
        <v>43697</v>
      </c>
      <c r="B8" s="15" t="s">
        <v>52</v>
      </c>
      <c r="C8" t="s">
        <v>60</v>
      </c>
      <c r="D8" s="28">
        <v>65.88</v>
      </c>
      <c r="E8" s="19">
        <v>65.88</v>
      </c>
      <c r="G8" s="6" t="s">
        <v>103</v>
      </c>
      <c r="H8" t="s">
        <v>51</v>
      </c>
      <c r="I8" s="31">
        <f>SUMIF(B:B,H8,D:D)</f>
        <v>0</v>
      </c>
      <c r="K8" s="25" t="s">
        <v>73</v>
      </c>
      <c r="L8" s="5">
        <f>SUMIF(C:C,K8,D:D)</f>
        <v>0</v>
      </c>
      <c r="N8" s="26">
        <v>-40000</v>
      </c>
      <c r="O8" s="6" t="s">
        <v>119</v>
      </c>
    </row>
    <row r="9" spans="1:15" x14ac:dyDescent="0.2">
      <c r="A9" s="4">
        <v>43647</v>
      </c>
      <c r="B9" s="15" t="s">
        <v>128</v>
      </c>
      <c r="C9" t="s">
        <v>60</v>
      </c>
      <c r="D9" s="19">
        <v>145.63</v>
      </c>
      <c r="E9" s="19">
        <v>145.63</v>
      </c>
      <c r="F9" s="23">
        <v>120600</v>
      </c>
      <c r="G9" t="s">
        <v>101</v>
      </c>
      <c r="H9" t="s">
        <v>50</v>
      </c>
      <c r="I9" s="31">
        <f>SUMIF(B:B,H9,D:D)</f>
        <v>0</v>
      </c>
      <c r="K9" s="25" t="s">
        <v>87</v>
      </c>
      <c r="L9" s="5">
        <f>SUMIF(C:C,K9,D:D)</f>
        <v>0</v>
      </c>
    </row>
    <row r="10" spans="1:15" x14ac:dyDescent="0.2">
      <c r="A10" s="4">
        <v>43709</v>
      </c>
      <c r="B10" s="15" t="s">
        <v>123</v>
      </c>
      <c r="C10" t="s">
        <v>96</v>
      </c>
      <c r="D10" s="28">
        <v>4000</v>
      </c>
      <c r="E10" s="19">
        <v>4000</v>
      </c>
      <c r="F10" s="23" t="s">
        <v>95</v>
      </c>
      <c r="G10" s="6" t="s">
        <v>124</v>
      </c>
      <c r="H10" t="s">
        <v>18</v>
      </c>
      <c r="I10" s="31">
        <f>SUMIF(B:B,H10,D:D)</f>
        <v>151.09</v>
      </c>
      <c r="K10" s="25" t="s">
        <v>89</v>
      </c>
      <c r="L10" s="5">
        <f>SUMIF(C:C,K10,D:D)</f>
        <v>0</v>
      </c>
    </row>
    <row r="11" spans="1:15" x14ac:dyDescent="0.2">
      <c r="B11" s="15"/>
      <c r="G11" s="6"/>
      <c r="H11" t="s">
        <v>125</v>
      </c>
      <c r="I11" s="31">
        <f>SUMIF(B:B,H11,D:D)</f>
        <v>0</v>
      </c>
      <c r="K11" s="25" t="s">
        <v>90</v>
      </c>
      <c r="L11" s="5">
        <f>SUMIF(C:C,K11,D:D)</f>
        <v>0</v>
      </c>
    </row>
    <row r="12" spans="1:15" x14ac:dyDescent="0.2">
      <c r="B12" s="15"/>
      <c r="G12" s="6"/>
      <c r="H12" t="s">
        <v>14</v>
      </c>
      <c r="I12" s="31">
        <f>SUMIF(B:B,H12,D:D)</f>
        <v>0</v>
      </c>
      <c r="K12" s="25" t="s">
        <v>82</v>
      </c>
      <c r="L12" s="5">
        <f>SUMIF(C:C,K12,D:D)</f>
        <v>0</v>
      </c>
    </row>
    <row r="13" spans="1:15" x14ac:dyDescent="0.2">
      <c r="B13" s="15"/>
      <c r="H13" t="s">
        <v>71</v>
      </c>
      <c r="I13" s="31">
        <f>SUMIF(B:B,H13,D:D)</f>
        <v>0</v>
      </c>
      <c r="K13" s="25" t="s">
        <v>81</v>
      </c>
      <c r="L13" s="5">
        <f>SUMIF(C:C,K13,D:D)</f>
        <v>0</v>
      </c>
    </row>
    <row r="14" spans="1:15" x14ac:dyDescent="0.2">
      <c r="B14" s="6"/>
      <c r="C14" s="6"/>
      <c r="G14" s="3"/>
      <c r="H14" t="s">
        <v>16</v>
      </c>
      <c r="I14" s="31">
        <f>SUMIF(B:B,H14,D:D)</f>
        <v>0</v>
      </c>
      <c r="K14" s="25" t="s">
        <v>78</v>
      </c>
      <c r="L14" s="5">
        <f>SUMIF(C:C,K14,D:D)</f>
        <v>0</v>
      </c>
    </row>
    <row r="15" spans="1:15" x14ac:dyDescent="0.2">
      <c r="B15" s="6"/>
      <c r="C15" s="6"/>
      <c r="G15" s="6"/>
      <c r="H15" t="s">
        <v>128</v>
      </c>
      <c r="I15" s="31">
        <f>SUMIF(B:B,H15,D:D)</f>
        <v>1720.7199999999998</v>
      </c>
      <c r="K15" s="25" t="s">
        <v>84</v>
      </c>
      <c r="L15" s="5">
        <f>SUMIF(C:C,K15,D:D)</f>
        <v>0</v>
      </c>
    </row>
    <row r="16" spans="1:15" x14ac:dyDescent="0.2">
      <c r="B16" s="6"/>
      <c r="C16" s="6"/>
      <c r="G16" s="6"/>
      <c r="H16" s="6" t="s">
        <v>47</v>
      </c>
      <c r="I16" s="31">
        <f>SUMIF(B:B,H16,D:D)</f>
        <v>0</v>
      </c>
      <c r="K16" s="25" t="s">
        <v>60</v>
      </c>
      <c r="L16" s="5">
        <f>SUMIF(C:C,K16,D:D)</f>
        <v>1974.6599999999999</v>
      </c>
    </row>
    <row r="17" spans="1:13" x14ac:dyDescent="0.2">
      <c r="B17" s="6"/>
      <c r="C17" s="6"/>
      <c r="E17" s="28"/>
      <c r="F17" s="17"/>
      <c r="G17" s="3"/>
      <c r="H17" t="s">
        <v>15</v>
      </c>
      <c r="I17" s="31">
        <f>SUMIF(B:B,H17,D:D)</f>
        <v>0</v>
      </c>
      <c r="K17" s="25" t="s">
        <v>54</v>
      </c>
      <c r="L17" s="5">
        <f>SUMIF(C:C,K17,D:D)</f>
        <v>0</v>
      </c>
    </row>
    <row r="18" spans="1:13" x14ac:dyDescent="0.2">
      <c r="B18" s="15"/>
      <c r="G18" s="6"/>
      <c r="H18" t="s">
        <v>110</v>
      </c>
      <c r="I18" s="31">
        <f>SUMIF(B:B,H18,D:D)</f>
        <v>0</v>
      </c>
      <c r="K18" s="25" t="s">
        <v>91</v>
      </c>
      <c r="L18" s="5">
        <f>SUMIF(C:C,K18,D:D)</f>
        <v>0</v>
      </c>
    </row>
    <row r="19" spans="1:13" x14ac:dyDescent="0.2">
      <c r="B19" s="6"/>
      <c r="G19" s="3"/>
      <c r="H19" t="s">
        <v>126</v>
      </c>
      <c r="I19" s="31">
        <f>SUMIF(B:B,H19,D:D)</f>
        <v>0</v>
      </c>
      <c r="K19" s="25" t="s">
        <v>96</v>
      </c>
      <c r="L19" s="5">
        <f>SUMIF(C:C,K19,D:D)</f>
        <v>4000</v>
      </c>
    </row>
    <row r="20" spans="1:13" x14ac:dyDescent="0.2">
      <c r="B20" s="6"/>
      <c r="C20" s="6"/>
      <c r="F20" s="17"/>
      <c r="G20" s="6"/>
      <c r="H20" t="s">
        <v>17</v>
      </c>
      <c r="I20" s="31">
        <f>SUMIF(B:B,H20,D:D)</f>
        <v>0</v>
      </c>
      <c r="K20" s="25" t="s">
        <v>100</v>
      </c>
      <c r="L20" s="5">
        <f>SUMIF(C:C,K20,D:D)</f>
        <v>0</v>
      </c>
      <c r="M20" s="25"/>
    </row>
    <row r="21" spans="1:13" x14ac:dyDescent="0.2">
      <c r="C21" s="16"/>
      <c r="H21" t="s">
        <v>49</v>
      </c>
      <c r="I21" s="31">
        <f>SUMIF(B:B,H21,D:D)</f>
        <v>0</v>
      </c>
      <c r="L21" s="5">
        <f>SUMIF(C:C,K21,D:D)</f>
        <v>0</v>
      </c>
    </row>
    <row r="22" spans="1:13" x14ac:dyDescent="0.2">
      <c r="B22" s="15"/>
      <c r="G22" s="6"/>
      <c r="H22" s="2" t="s">
        <v>53</v>
      </c>
      <c r="I22" s="31">
        <f>SUMIF(B:B,H22,D:D)</f>
        <v>0</v>
      </c>
      <c r="L22" s="5">
        <f>SUMIF(C:C,K22,D:D)</f>
        <v>0</v>
      </c>
    </row>
    <row r="23" spans="1:13" x14ac:dyDescent="0.2">
      <c r="B23" s="6"/>
      <c r="C23" s="6"/>
      <c r="H23" s="22" t="s">
        <v>55</v>
      </c>
      <c r="I23" s="31">
        <f>SUMIF(B:B,H23,D:D)</f>
        <v>0</v>
      </c>
      <c r="L23" s="5">
        <f>SUMIF(C:C,K23,D:D)</f>
        <v>0</v>
      </c>
    </row>
    <row r="24" spans="1:13" x14ac:dyDescent="0.2">
      <c r="B24" s="15"/>
      <c r="G24" s="6"/>
      <c r="H24" s="22" t="s">
        <v>56</v>
      </c>
      <c r="I24" s="31">
        <f>SUMIF(B:B,H24,D:D)</f>
        <v>0</v>
      </c>
      <c r="L24" s="5">
        <f>SUMIF(C:C,K24,D:D)</f>
        <v>0</v>
      </c>
    </row>
    <row r="25" spans="1:13" x14ac:dyDescent="0.2">
      <c r="B25" s="15"/>
      <c r="G25" s="6"/>
      <c r="H25" s="6" t="s">
        <v>57</v>
      </c>
      <c r="I25" s="32">
        <f>SUMIF(B:B,H25,D:D)</f>
        <v>36.97</v>
      </c>
      <c r="L25" s="5">
        <f>SUMIF(C:C,K25,D:D)</f>
        <v>0</v>
      </c>
    </row>
    <row r="26" spans="1:13" x14ac:dyDescent="0.2">
      <c r="B26" s="6"/>
      <c r="C26" s="6"/>
      <c r="F26"/>
      <c r="G26" s="6"/>
      <c r="H26" s="6" t="s">
        <v>52</v>
      </c>
      <c r="I26" s="25">
        <f>SUMIF(B:B,H26,D:D)</f>
        <v>65.88</v>
      </c>
      <c r="L26" s="5">
        <f>SUMIF(C:C,K26,D:D)</f>
        <v>0</v>
      </c>
    </row>
    <row r="27" spans="1:13" x14ac:dyDescent="0.2">
      <c r="B27" s="6"/>
      <c r="C27" s="6"/>
      <c r="G27" s="6"/>
      <c r="H27" s="6" t="s">
        <v>74</v>
      </c>
      <c r="I27" s="25">
        <f>SUMIF(B:B,H27,D:D)</f>
        <v>0</v>
      </c>
      <c r="L27" s="5">
        <f>SUMIF(C:C,K27,D:D)</f>
        <v>0</v>
      </c>
    </row>
    <row r="28" spans="1:13" x14ac:dyDescent="0.2">
      <c r="B28" s="6"/>
      <c r="C28" s="6"/>
      <c r="G28" s="6"/>
      <c r="H28" s="6" t="s">
        <v>75</v>
      </c>
      <c r="I28" s="25">
        <f>SUMIF(B:B,H28,D:D)</f>
        <v>0</v>
      </c>
      <c r="L28" s="5">
        <f>SUMIF(C:C,K28,D:D)</f>
        <v>0</v>
      </c>
    </row>
    <row r="29" spans="1:13" x14ac:dyDescent="0.2">
      <c r="A29" s="18"/>
      <c r="B29" s="6"/>
      <c r="C29" s="6"/>
      <c r="E29" s="28"/>
      <c r="F29" s="17"/>
      <c r="G29" s="6"/>
      <c r="H29" s="6" t="s">
        <v>94</v>
      </c>
      <c r="I29" s="25">
        <f>SUMIF(B:B,H29,D:D)</f>
        <v>0</v>
      </c>
      <c r="L29" s="5">
        <f>SUMIF(C:C,K29,D:D)</f>
        <v>0</v>
      </c>
    </row>
    <row r="30" spans="1:13" x14ac:dyDescent="0.2">
      <c r="B30" s="15"/>
      <c r="C30" s="6"/>
      <c r="H30" s="6" t="s">
        <v>93</v>
      </c>
      <c r="I30" s="25">
        <f>SUMIF(B:B,H30,D:D)</f>
        <v>0</v>
      </c>
      <c r="L30" s="5">
        <f>SUMIF(C:C,K30,D:D)</f>
        <v>0</v>
      </c>
    </row>
    <row r="31" spans="1:13" x14ac:dyDescent="0.2">
      <c r="B31" s="6"/>
      <c r="C31" s="6"/>
      <c r="G31" s="6"/>
      <c r="H31" s="6" t="s">
        <v>92</v>
      </c>
      <c r="I31" s="25">
        <f>SUMIF(B:B,H31,D:D)</f>
        <v>0</v>
      </c>
      <c r="L31" s="5">
        <f>SUMIF(C:C,K31,D:D)</f>
        <v>0</v>
      </c>
    </row>
    <row r="32" spans="1:13" x14ac:dyDescent="0.2">
      <c r="B32" s="6"/>
      <c r="C32" s="6"/>
      <c r="G32" s="6"/>
      <c r="H32" s="6" t="s">
        <v>97</v>
      </c>
      <c r="I32" s="25">
        <f>SUMIF(B:B,H32,D:D)</f>
        <v>0</v>
      </c>
      <c r="L32" s="5">
        <f>SUMIF(C:C,K32,D:D)</f>
        <v>0</v>
      </c>
    </row>
    <row r="33" spans="2:12" x14ac:dyDescent="0.2">
      <c r="B33" s="15"/>
      <c r="C33" s="6"/>
      <c r="H33" s="6" t="s">
        <v>123</v>
      </c>
      <c r="I33" s="25">
        <f>SUMIF(B:B,H33,D:D)</f>
        <v>4000</v>
      </c>
      <c r="L33" s="5">
        <f>SUMIF(C:C,K33,D:D)</f>
        <v>0</v>
      </c>
    </row>
    <row r="34" spans="2:12" x14ac:dyDescent="0.2">
      <c r="B34" s="6"/>
      <c r="C34" s="6"/>
      <c r="D34" s="39"/>
    </row>
    <row r="35" spans="2:12" x14ac:dyDescent="0.2">
      <c r="B35" s="6"/>
      <c r="C35" s="6"/>
      <c r="G35" s="6"/>
      <c r="L35" s="5"/>
    </row>
    <row r="38" spans="2:12" x14ac:dyDescent="0.2">
      <c r="B38" s="6"/>
      <c r="C38" s="6"/>
      <c r="D38" s="39"/>
      <c r="E38" s="36"/>
    </row>
    <row r="39" spans="2:12" x14ac:dyDescent="0.2">
      <c r="B39" s="15"/>
    </row>
    <row r="40" spans="2:12" x14ac:dyDescent="0.2">
      <c r="B40" s="6"/>
      <c r="C40" s="6"/>
    </row>
    <row r="41" spans="2:12" x14ac:dyDescent="0.2">
      <c r="H41" s="2"/>
      <c r="I41" s="31"/>
      <c r="L41" s="5"/>
    </row>
    <row r="42" spans="2:12" x14ac:dyDescent="0.2">
      <c r="H42" s="2"/>
      <c r="I42" s="31"/>
      <c r="L42" s="5"/>
    </row>
    <row r="43" spans="2:12" x14ac:dyDescent="0.2">
      <c r="B43" s="6"/>
      <c r="C43" s="6"/>
      <c r="F43" s="17"/>
      <c r="G43" s="6"/>
      <c r="H43" s="2"/>
      <c r="I43" s="31"/>
      <c r="L43" s="5"/>
    </row>
    <row r="44" spans="2:12" x14ac:dyDescent="0.2">
      <c r="C44" s="6"/>
      <c r="H44" s="22"/>
      <c r="I44" s="31"/>
      <c r="L44" s="5"/>
    </row>
    <row r="45" spans="2:12" x14ac:dyDescent="0.2">
      <c r="B45" s="15"/>
      <c r="C45" s="6"/>
      <c r="H45" s="22"/>
      <c r="I45" s="31"/>
      <c r="L45" s="5"/>
    </row>
    <row r="46" spans="2:12" x14ac:dyDescent="0.2">
      <c r="B46" s="6"/>
      <c r="C46" s="6"/>
      <c r="H46" s="6"/>
      <c r="I46" s="32"/>
      <c r="L46" s="5"/>
    </row>
    <row r="47" spans="2:12" x14ac:dyDescent="0.2">
      <c r="C47" s="6"/>
      <c r="H47" s="6"/>
      <c r="I47" s="32"/>
      <c r="L47" s="5"/>
    </row>
    <row r="48" spans="2:12" x14ac:dyDescent="0.2">
      <c r="B48" s="15"/>
      <c r="C48" s="6"/>
      <c r="H48" s="6"/>
      <c r="I48" s="32"/>
      <c r="L48" s="5"/>
    </row>
    <row r="49" spans="2:12" x14ac:dyDescent="0.2">
      <c r="B49" s="15"/>
      <c r="F49" s="17"/>
      <c r="H49" s="6"/>
      <c r="I49" s="32"/>
      <c r="L49" s="5"/>
    </row>
    <row r="50" spans="2:12" x14ac:dyDescent="0.2">
      <c r="B50" s="15"/>
      <c r="G50" s="6"/>
      <c r="H50" s="6"/>
      <c r="I50" s="32"/>
      <c r="L50" s="5"/>
    </row>
    <row r="51" spans="2:12" x14ac:dyDescent="0.2">
      <c r="B51" s="15"/>
      <c r="H51" s="6"/>
      <c r="L51" s="5"/>
    </row>
    <row r="52" spans="2:12" x14ac:dyDescent="0.2">
      <c r="F52" s="17"/>
      <c r="H52" s="6"/>
      <c r="L52" s="5"/>
    </row>
    <row r="53" spans="2:12" x14ac:dyDescent="0.2">
      <c r="B53" s="6"/>
      <c r="F53" s="17"/>
      <c r="H53" s="6"/>
      <c r="L53" s="5"/>
    </row>
    <row r="54" spans="2:12" x14ac:dyDescent="0.2">
      <c r="B54" s="15"/>
      <c r="H54" s="6"/>
      <c r="L54" s="5"/>
    </row>
    <row r="55" spans="2:12" x14ac:dyDescent="0.2">
      <c r="B55" s="6"/>
      <c r="C55" s="6"/>
      <c r="G55" s="6"/>
      <c r="H55" s="6"/>
      <c r="L55" s="5"/>
    </row>
    <row r="56" spans="2:12" x14ac:dyDescent="0.2">
      <c r="B56" s="6"/>
      <c r="C56" s="6"/>
      <c r="G56" s="6"/>
      <c r="H56" s="6"/>
      <c r="L56" s="5"/>
    </row>
    <row r="57" spans="2:12" x14ac:dyDescent="0.2">
      <c r="B57" s="6"/>
      <c r="C57" s="6"/>
      <c r="G57" s="6"/>
      <c r="H57" s="6"/>
      <c r="L57" s="5"/>
    </row>
    <row r="58" spans="2:12" x14ac:dyDescent="0.2">
      <c r="B58" s="6"/>
      <c r="C58" s="6"/>
      <c r="H58" s="6"/>
      <c r="L58" s="5"/>
    </row>
    <row r="59" spans="2:12" x14ac:dyDescent="0.2">
      <c r="B59" s="6"/>
      <c r="C59" s="6"/>
      <c r="D59" s="39"/>
      <c r="E59" s="36"/>
      <c r="G59" s="6"/>
      <c r="H59" s="6"/>
      <c r="L59" s="5"/>
    </row>
    <row r="60" spans="2:12" x14ac:dyDescent="0.2">
      <c r="B60" s="6"/>
      <c r="C60" s="6"/>
      <c r="H60" s="6"/>
      <c r="L60" s="5"/>
    </row>
    <row r="61" spans="2:12" x14ac:dyDescent="0.2">
      <c r="B61" s="15"/>
      <c r="H61" s="6"/>
      <c r="L61" s="5"/>
    </row>
    <row r="62" spans="2:12" x14ac:dyDescent="0.2">
      <c r="B62" s="6"/>
      <c r="C62" s="6"/>
      <c r="D62" s="39"/>
      <c r="E62" s="36"/>
      <c r="H62" s="6"/>
      <c r="L62" s="5"/>
    </row>
    <row r="63" spans="2:12" x14ac:dyDescent="0.2">
      <c r="B63" s="15"/>
      <c r="C63" s="6"/>
      <c r="G63" s="23"/>
      <c r="L63" s="5"/>
    </row>
    <row r="64" spans="2:12" x14ac:dyDescent="0.2">
      <c r="B64" s="15"/>
      <c r="L64" s="5"/>
    </row>
    <row r="65" spans="2:14" x14ac:dyDescent="0.2">
      <c r="G65" s="6"/>
      <c r="L65" s="5"/>
    </row>
    <row r="66" spans="2:14" x14ac:dyDescent="0.2">
      <c r="B66" s="6"/>
      <c r="C66" s="6"/>
      <c r="D66" s="39"/>
      <c r="E66" s="36"/>
      <c r="L66" s="5"/>
    </row>
    <row r="67" spans="2:14" x14ac:dyDescent="0.2">
      <c r="B67" s="15"/>
    </row>
    <row r="68" spans="2:14" x14ac:dyDescent="0.2">
      <c r="B68" s="6"/>
      <c r="C68" s="6"/>
      <c r="D68" s="39"/>
      <c r="E68" s="36"/>
      <c r="H68" s="6" t="s">
        <v>19</v>
      </c>
      <c r="I68" s="33">
        <f>SUM(I5:I67)</f>
        <v>5974.66</v>
      </c>
      <c r="L68" s="5">
        <f>SUM(L5:L67)</f>
        <v>5974.66</v>
      </c>
      <c r="N68" s="26">
        <f>SUM(N5:N67)</f>
        <v>60000</v>
      </c>
    </row>
    <row r="69" spans="2:14" x14ac:dyDescent="0.2">
      <c r="B69" s="15"/>
      <c r="H69" t="s">
        <v>86</v>
      </c>
      <c r="I69" s="25">
        <f>SUM(D5:D170)</f>
        <v>5974.66</v>
      </c>
    </row>
    <row r="70" spans="2:14" x14ac:dyDescent="0.2">
      <c r="B70" s="15"/>
    </row>
    <row r="71" spans="2:14" x14ac:dyDescent="0.2">
      <c r="B71" s="15"/>
      <c r="H71" s="6" t="s">
        <v>58</v>
      </c>
      <c r="I71" s="34">
        <v>65000</v>
      </c>
      <c r="J71" s="6"/>
      <c r="N71" s="25">
        <v>80000</v>
      </c>
    </row>
    <row r="72" spans="2:14" x14ac:dyDescent="0.2">
      <c r="B72" s="6"/>
      <c r="C72" s="6"/>
      <c r="D72" s="39"/>
      <c r="E72" s="36"/>
      <c r="H72" s="6" t="s">
        <v>59</v>
      </c>
      <c r="I72" s="35">
        <f>I71-I68</f>
        <v>59025.34</v>
      </c>
      <c r="N72" s="26">
        <f>N71-N68</f>
        <v>20000</v>
      </c>
    </row>
    <row r="73" spans="2:14" x14ac:dyDescent="0.2">
      <c r="B73" s="15"/>
    </row>
    <row r="74" spans="2:14" x14ac:dyDescent="0.2">
      <c r="B74" s="15"/>
    </row>
    <row r="75" spans="2:14" x14ac:dyDescent="0.2">
      <c r="B75" s="15"/>
    </row>
    <row r="76" spans="2:14" x14ac:dyDescent="0.2">
      <c r="B76" s="15"/>
    </row>
    <row r="77" spans="2:14" x14ac:dyDescent="0.2">
      <c r="B77" s="6"/>
      <c r="C77" s="6"/>
      <c r="D77" s="39"/>
      <c r="E77" s="36"/>
      <c r="G77" s="6"/>
    </row>
    <row r="78" spans="2:14" x14ac:dyDescent="0.2">
      <c r="B78" s="6"/>
      <c r="C78" s="6"/>
    </row>
    <row r="80" spans="2:14" x14ac:dyDescent="0.2">
      <c r="B80" s="15"/>
      <c r="G80" s="6"/>
    </row>
    <row r="81" spans="1:9" x14ac:dyDescent="0.2">
      <c r="B81" s="15"/>
    </row>
    <row r="82" spans="1:9" x14ac:dyDescent="0.2">
      <c r="B82" s="15"/>
    </row>
    <row r="83" spans="1:9" x14ac:dyDescent="0.2">
      <c r="B83" s="15"/>
      <c r="G83" s="6"/>
    </row>
    <row r="84" spans="1:9" x14ac:dyDescent="0.2">
      <c r="B84" s="6"/>
      <c r="C84" s="6"/>
      <c r="F84" s="17"/>
      <c r="G84" s="6"/>
      <c r="H84" s="19"/>
      <c r="I84" s="31"/>
    </row>
    <row r="85" spans="1:9" x14ac:dyDescent="0.2">
      <c r="B85" s="6"/>
      <c r="C85" s="6"/>
      <c r="D85" s="39"/>
      <c r="E85" s="36"/>
      <c r="G85" s="6"/>
      <c r="H85" s="19"/>
      <c r="I85" s="31"/>
    </row>
    <row r="86" spans="1:9" x14ac:dyDescent="0.2">
      <c r="B86" s="15"/>
      <c r="H86" s="19"/>
      <c r="I86" s="31"/>
    </row>
    <row r="87" spans="1:9" x14ac:dyDescent="0.2">
      <c r="B87" s="6"/>
      <c r="C87" s="6"/>
      <c r="D87" s="39"/>
      <c r="E87" s="36"/>
      <c r="H87" s="19"/>
      <c r="I87" s="31"/>
    </row>
    <row r="88" spans="1:9" x14ac:dyDescent="0.2">
      <c r="C88" s="16"/>
      <c r="F88"/>
      <c r="H88" s="19"/>
      <c r="I88" s="31"/>
    </row>
    <row r="89" spans="1:9" x14ac:dyDescent="0.2">
      <c r="B89" s="6"/>
      <c r="C89" s="6"/>
      <c r="F89" s="17"/>
      <c r="H89" s="19"/>
      <c r="I89" s="31"/>
    </row>
    <row r="90" spans="1:9" x14ac:dyDescent="0.2">
      <c r="H90" s="19"/>
      <c r="I90" s="31"/>
    </row>
    <row r="91" spans="1:9" x14ac:dyDescent="0.2">
      <c r="B91" s="15"/>
      <c r="C91" s="6"/>
      <c r="E91" s="28"/>
      <c r="H91" s="19"/>
      <c r="I91" s="31"/>
    </row>
    <row r="92" spans="1:9" x14ac:dyDescent="0.2">
      <c r="A92" s="18"/>
      <c r="B92" s="15"/>
      <c r="H92" s="19"/>
      <c r="I92" s="31"/>
    </row>
    <row r="93" spans="1:9" x14ac:dyDescent="0.2">
      <c r="B93" s="6"/>
      <c r="C93" s="6"/>
      <c r="D93" s="39"/>
      <c r="E93" s="36"/>
      <c r="H93" s="19"/>
      <c r="I93" s="31"/>
    </row>
    <row r="94" spans="1:9" x14ac:dyDescent="0.2">
      <c r="B94" s="6"/>
      <c r="C94" s="6"/>
      <c r="H94" s="19"/>
      <c r="I94" s="31"/>
    </row>
    <row r="95" spans="1:9" x14ac:dyDescent="0.2">
      <c r="H95" s="19"/>
      <c r="I95" s="31"/>
    </row>
    <row r="96" spans="1:9" x14ac:dyDescent="0.2">
      <c r="C96" s="6"/>
      <c r="G96" s="6"/>
      <c r="H96" s="19"/>
    </row>
    <row r="97" spans="1:11" x14ac:dyDescent="0.2">
      <c r="B97" s="6"/>
      <c r="C97" s="6"/>
    </row>
    <row r="98" spans="1:11" x14ac:dyDescent="0.2">
      <c r="B98" s="6"/>
      <c r="F98" s="17"/>
    </row>
    <row r="99" spans="1:11" x14ac:dyDescent="0.2">
      <c r="B99" s="15"/>
    </row>
    <row r="101" spans="1:11" x14ac:dyDescent="0.2">
      <c r="B101" s="6"/>
      <c r="C101" s="6"/>
    </row>
    <row r="102" spans="1:11" x14ac:dyDescent="0.2">
      <c r="B102" s="15"/>
    </row>
    <row r="103" spans="1:11" x14ac:dyDescent="0.2">
      <c r="B103" s="15"/>
    </row>
    <row r="104" spans="1:11" x14ac:dyDescent="0.2">
      <c r="B104" s="15"/>
    </row>
    <row r="105" spans="1:11" x14ac:dyDescent="0.2">
      <c r="B105" s="15"/>
      <c r="C105" s="6"/>
      <c r="G105" s="6"/>
    </row>
    <row r="106" spans="1:11" x14ac:dyDescent="0.2">
      <c r="B106" s="15"/>
    </row>
    <row r="107" spans="1:11" x14ac:dyDescent="0.2">
      <c r="B107" s="6"/>
      <c r="F107" s="17"/>
    </row>
    <row r="108" spans="1:11" x14ac:dyDescent="0.2">
      <c r="G108" s="6"/>
    </row>
    <row r="109" spans="1:11" x14ac:dyDescent="0.2">
      <c r="B109" s="6"/>
      <c r="C109" s="6"/>
      <c r="F109" s="17"/>
      <c r="G109" s="6"/>
    </row>
    <row r="110" spans="1:11" s="6" customFormat="1" x14ac:dyDescent="0.2">
      <c r="A110" s="4"/>
      <c r="D110" s="39"/>
      <c r="E110" s="36"/>
      <c r="F110" s="23"/>
      <c r="G110"/>
      <c r="I110" s="7"/>
      <c r="K110" s="7"/>
    </row>
    <row r="111" spans="1:11" x14ac:dyDescent="0.2">
      <c r="B111" s="6"/>
      <c r="C111" s="6"/>
      <c r="F111" s="17"/>
    </row>
    <row r="112" spans="1:11" x14ac:dyDescent="0.2">
      <c r="B112" s="6"/>
      <c r="C112" s="6"/>
    </row>
    <row r="113" spans="2:7" x14ac:dyDescent="0.2">
      <c r="B113" s="6"/>
      <c r="C113" s="6"/>
      <c r="F113" s="17"/>
    </row>
    <row r="115" spans="2:7" x14ac:dyDescent="0.2">
      <c r="B115" s="6"/>
      <c r="C115" s="6"/>
      <c r="D115" s="39"/>
      <c r="E115" s="36"/>
      <c r="G115" s="6"/>
    </row>
    <row r="116" spans="2:7" x14ac:dyDescent="0.2">
      <c r="B116" s="6"/>
    </row>
    <row r="117" spans="2:7" x14ac:dyDescent="0.2">
      <c r="B117" s="6"/>
    </row>
    <row r="118" spans="2:7" x14ac:dyDescent="0.2">
      <c r="B118" s="6"/>
      <c r="C118" s="6"/>
    </row>
    <row r="119" spans="2:7" x14ac:dyDescent="0.2">
      <c r="B119" s="6"/>
      <c r="C119" s="6"/>
    </row>
    <row r="120" spans="2:7" x14ac:dyDescent="0.2">
      <c r="C120" s="6"/>
    </row>
    <row r="121" spans="2:7" x14ac:dyDescent="0.2">
      <c r="B121" s="6"/>
      <c r="C121" s="6"/>
      <c r="F121" s="17"/>
    </row>
    <row r="122" spans="2:7" x14ac:dyDescent="0.2">
      <c r="B122" s="6"/>
      <c r="C122" s="6"/>
      <c r="F122" s="17"/>
    </row>
    <row r="123" spans="2:7" x14ac:dyDescent="0.2">
      <c r="B123" s="6"/>
      <c r="C123" s="6"/>
    </row>
    <row r="124" spans="2:7" x14ac:dyDescent="0.2">
      <c r="B124" s="6"/>
      <c r="C124" s="6"/>
      <c r="G124" s="6"/>
    </row>
    <row r="125" spans="2:7" x14ac:dyDescent="0.2">
      <c r="B125" s="6"/>
      <c r="C125" s="6"/>
      <c r="F125" s="17"/>
      <c r="G125" s="6"/>
    </row>
    <row r="126" spans="2:7" x14ac:dyDescent="0.2">
      <c r="B126" s="6"/>
      <c r="C126" s="6"/>
      <c r="G126" s="6"/>
    </row>
    <row r="127" spans="2:7" x14ac:dyDescent="0.2">
      <c r="B127" s="6"/>
      <c r="C127" s="6"/>
      <c r="G127" s="6"/>
    </row>
    <row r="128" spans="2:7" x14ac:dyDescent="0.2">
      <c r="C128" s="6"/>
      <c r="G128" s="6"/>
    </row>
    <row r="129" spans="2:7" x14ac:dyDescent="0.2">
      <c r="B129" s="6"/>
      <c r="C129" s="6"/>
      <c r="G129" s="6"/>
    </row>
    <row r="130" spans="2:7" x14ac:dyDescent="0.2">
      <c r="B130" s="6"/>
      <c r="C130" s="6"/>
      <c r="F130" s="17"/>
    </row>
    <row r="134" spans="2:7" x14ac:dyDescent="0.2">
      <c r="G134" s="6"/>
    </row>
    <row r="136" spans="2:7" x14ac:dyDescent="0.2">
      <c r="B136" s="6"/>
      <c r="C136" s="6"/>
      <c r="F136" s="17"/>
    </row>
    <row r="137" spans="2:7" x14ac:dyDescent="0.2">
      <c r="B137" s="15"/>
    </row>
    <row r="138" spans="2:7" x14ac:dyDescent="0.2">
      <c r="B138" s="15"/>
      <c r="G138" s="6"/>
    </row>
    <row r="139" spans="2:7" x14ac:dyDescent="0.2">
      <c r="F139" s="17"/>
      <c r="G139" s="6"/>
    </row>
    <row r="140" spans="2:7" x14ac:dyDescent="0.2">
      <c r="B140" s="15"/>
    </row>
    <row r="141" spans="2:7" x14ac:dyDescent="0.2">
      <c r="B141" s="15"/>
    </row>
    <row r="142" spans="2:7" x14ac:dyDescent="0.2">
      <c r="B142" s="15"/>
      <c r="F142" s="17"/>
      <c r="G142" s="6"/>
    </row>
    <row r="143" spans="2:7" x14ac:dyDescent="0.2">
      <c r="B143" s="15"/>
    </row>
    <row r="144" spans="2:7" x14ac:dyDescent="0.2">
      <c r="B144" s="15"/>
    </row>
    <row r="145" spans="1:4" x14ac:dyDescent="0.2">
      <c r="B145" s="15"/>
    </row>
    <row r="147" spans="1:4" x14ac:dyDescent="0.2">
      <c r="B147" s="15"/>
    </row>
    <row r="148" spans="1:4" x14ac:dyDescent="0.2">
      <c r="B148" s="15"/>
    </row>
    <row r="149" spans="1:4" x14ac:dyDescent="0.2">
      <c r="A149" s="38"/>
      <c r="B149" s="15"/>
      <c r="D149" s="19"/>
    </row>
    <row r="151" spans="1:4" x14ac:dyDescent="0.2">
      <c r="B151" s="6"/>
    </row>
    <row r="153" spans="1:4" x14ac:dyDescent="0.2">
      <c r="A153" s="38"/>
      <c r="B153" s="15"/>
    </row>
    <row r="154" spans="1:4" x14ac:dyDescent="0.2">
      <c r="A154" s="38"/>
      <c r="B154" s="15"/>
    </row>
    <row r="170" spans="1:5" x14ac:dyDescent="0.2">
      <c r="B170" s="3"/>
      <c r="E170" s="20"/>
    </row>
    <row r="171" spans="1:5" x14ac:dyDescent="0.2">
      <c r="A171" s="1"/>
      <c r="B171" s="15"/>
      <c r="D171" s="21">
        <f>SUM(Table3923678[COST])</f>
        <v>5974.66</v>
      </c>
      <c r="E171" s="21"/>
    </row>
  </sheetData>
  <mergeCells count="2">
    <mergeCell ref="H4:I4"/>
    <mergeCell ref="K4:L4"/>
  </mergeCells>
  <pageMargins left="0.7" right="0.7" top="0.75" bottom="0.75" header="0.3" footer="0.3"/>
  <pageSetup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2018-19</vt:lpstr>
      <vt:lpstr>2019-20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Mario Igrec</cp:lastModifiedBy>
  <cp:lastPrinted>2018-11-30T15:26:25Z</cp:lastPrinted>
  <dcterms:created xsi:type="dcterms:W3CDTF">2009-03-18T04:49:43Z</dcterms:created>
  <dcterms:modified xsi:type="dcterms:W3CDTF">2019-09-02T17:19:00Z</dcterms:modified>
</cp:coreProperties>
</file>